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CFFDRT\Directions\CFF DOF-SUIVI ET CONTROLE SCF VMG DRT\ECBC - european covered bonds\Reporting ECBC\2026-03 mars ECBC\"/>
    </mc:Choice>
  </mc:AlternateContent>
  <xr:revisionPtr revIDLastSave="0" documentId="13_ncr:1_{4EAB7E23-1A73-4A36-B28A-10248933B004}" xr6:coauthVersionLast="47" xr6:coauthVersionMax="47" xr10:uidLastSave="{00000000-0000-0000-0000-000000000000}"/>
  <bookViews>
    <workbookView xWindow="-110" yWindow="-110" windowWidth="19420" windowHeight="10300" tabRatio="902" firstSheet="5" activeTab="8" xr2:uid="{00000000-000D-0000-FFFF-FFFF00000000}"/>
  </bookViews>
  <sheets>
    <sheet name="Introduction" sheetId="5" r:id="rId1"/>
    <sheet name="A. HTT General" sheetId="8" r:id="rId2"/>
    <sheet name="B1. HTT Mortgage Assets" sheetId="9" r:id="rId3"/>
    <sheet name="B2. HTT Public Sector Assets" sheetId="10" r:id="rId4"/>
    <sheet name="B3.HTT Shipping Assets" sheetId="32" r:id="rId5"/>
    <sheet name="C. HTT Harmonised Glossary" sheetId="12" r:id="rId6"/>
    <sheet name="Disclaimer" sheetId="13" r:id="rId7"/>
    <sheet name="Garde" sheetId="23" r:id="rId8"/>
    <sheet name="D1. NTT Overview" sheetId="17" r:id="rId9"/>
    <sheet name="D2 NTT Residential" sheetId="18" r:id="rId10"/>
    <sheet name="D3 NTT Public sector" sheetId="19" r:id="rId11"/>
    <sheet name="D4 NTT Covered bonds" sheetId="20" r:id="rId12"/>
    <sheet name="D5 NTT Explanations" sheetId="21" r:id="rId13"/>
    <sheet name=" D6 NTT Disclaimer " sheetId="22" r:id="rId14"/>
    <sheet name="E. Optional ECB-ECAIs data" sheetId="24" r:id="rId15"/>
    <sheet name="F1. Sustainable M data" sheetId="31" r:id="rId16"/>
    <sheet name="F2. Sustainable PS data" sheetId="28" r:id="rId17"/>
  </sheets>
  <definedNames>
    <definedName name="_xlnm._FilterDatabase" localSheetId="2" hidden="1">'B1. HTT Mortgage Assets'!$A$11:$D$187</definedName>
    <definedName name="acceptable_use_policy" localSheetId="6">Disclaimer!#REF!</definedName>
    <definedName name="general_tc" localSheetId="6">Disclaimer!$A$61</definedName>
    <definedName name="_xlnm.Print_Titles" localSheetId="6">Disclaimer!$2:$2</definedName>
    <definedName name="privacy_policy" localSheetId="6">Disclaimer!$A$136</definedName>
    <definedName name="_xlnm.Print_Area" localSheetId="1">'A. HTT General'!$A$1:$G$343</definedName>
    <definedName name="_xlnm.Print_Area" localSheetId="2">'B1. HTT Mortgage Assets'!$A$1:$G$622</definedName>
    <definedName name="_xlnm.Print_Area" localSheetId="3">'B2. HTT Public Sector Assets'!$A$1:$G$179</definedName>
    <definedName name="_xlnm.Print_Area" localSheetId="5">'C. HTT Harmonised Glossary'!$A$1:$C$38</definedName>
    <definedName name="_xlnm.Print_Area" localSheetId="12">'D5 NTT Explanations'!$A$1:$L$78</definedName>
    <definedName name="_xlnm.Print_Area" localSheetId="6">Disclaimer!$A$1:$A$170</definedName>
    <definedName name="_xlnm.Print_Area" localSheetId="14">'E. Optional ECB-ECAIs data'!$A$2:$G$87</definedName>
    <definedName name="_xlnm.Print_Area" localSheetId="0">Introduction!$B$2:$J$49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D157" i="8" l="1"/>
  <c r="C58" i="8" l="1"/>
  <c r="D382" i="9" l="1"/>
  <c r="C382" i="9"/>
  <c r="C304" i="8" l="1"/>
  <c r="C303" i="8"/>
  <c r="C298" i="8"/>
  <c r="C297" i="8"/>
  <c r="C296" i="8"/>
  <c r="C292" i="8"/>
  <c r="C289" i="8"/>
  <c r="C288" i="8"/>
  <c r="C122" i="28"/>
  <c r="C118" i="28"/>
  <c r="C90" i="28"/>
  <c r="G122" i="8" l="1"/>
  <c r="G123" i="8"/>
  <c r="G124" i="8"/>
  <c r="G125" i="8"/>
  <c r="G126" i="8"/>
  <c r="G127" i="8"/>
  <c r="G129" i="8"/>
  <c r="F76" i="9" l="1"/>
  <c r="D76" i="9"/>
  <c r="C76" i="9"/>
  <c r="F72" i="9"/>
  <c r="D72" i="9"/>
  <c r="C72" i="9"/>
  <c r="D22" i="19" l="1"/>
  <c r="F126" i="17" l="1"/>
  <c r="F124" i="17"/>
  <c r="H37" i="19" l="1"/>
  <c r="K149" i="17" l="1"/>
  <c r="J149" i="17"/>
  <c r="J150" i="17" s="1"/>
  <c r="I149" i="17"/>
  <c r="H149" i="17"/>
  <c r="G149" i="17"/>
  <c r="F149" i="17"/>
  <c r="E149" i="17"/>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D5" i="19"/>
  <c r="F193" i="18"/>
  <c r="D193" i="18" s="1"/>
  <c r="D5" i="18"/>
  <c r="E193" i="17"/>
  <c r="K150" i="17"/>
  <c r="I150" i="17"/>
  <c r="H150" i="17"/>
  <c r="G150" i="17"/>
  <c r="F150" i="17"/>
  <c r="E150" i="17"/>
  <c r="F88" i="17"/>
  <c r="K147" i="17" l="1"/>
  <c r="G155" i="8" l="1"/>
  <c r="G140" i="8"/>
  <c r="G146" i="8"/>
  <c r="G148" i="8"/>
  <c r="G152" i="8"/>
  <c r="G150" i="8"/>
  <c r="G142" i="8"/>
  <c r="G153" i="8"/>
  <c r="G145" i="8"/>
  <c r="G147" i="8"/>
  <c r="G143" i="8"/>
  <c r="G139" i="8"/>
  <c r="G141" i="8"/>
  <c r="G144" i="8"/>
  <c r="G149" i="8"/>
  <c r="G115" i="8" l="1"/>
  <c r="G114" i="8"/>
  <c r="G117" i="8"/>
  <c r="G120" i="8"/>
  <c r="G118" i="8"/>
  <c r="G121" i="8"/>
  <c r="G113" i="8"/>
  <c r="G116" i="8"/>
  <c r="G119" i="8"/>
  <c r="E147" i="17" l="1"/>
  <c r="E180" i="17" l="1"/>
  <c r="D193" i="17" l="1"/>
  <c r="H50" i="19" l="1"/>
  <c r="H48" i="19"/>
  <c r="H47" i="19"/>
  <c r="H45" i="19" l="1"/>
  <c r="F53" i="19"/>
  <c r="D37" i="10" l="1"/>
  <c r="C37" i="10"/>
  <c r="G24" i="10" l="1"/>
  <c r="G25" i="10"/>
  <c r="G27" i="10"/>
  <c r="G23" i="10"/>
  <c r="G28" i="10"/>
  <c r="G22" i="10"/>
  <c r="G26" i="10"/>
  <c r="F26" i="10"/>
  <c r="F24" i="10"/>
  <c r="F22" i="10"/>
  <c r="F23" i="10"/>
  <c r="F25" i="10"/>
  <c r="F28" i="10"/>
  <c r="F27" i="10"/>
  <c r="F37" i="10" l="1"/>
  <c r="G37" i="10"/>
  <c r="F92" i="17" l="1"/>
  <c r="F93" i="17" s="1"/>
  <c r="E181" i="17"/>
  <c r="O36" i="19" l="1"/>
  <c r="O32" i="19"/>
  <c r="O31" i="19"/>
  <c r="L37" i="19"/>
  <c r="O29" i="19" l="1"/>
  <c r="O30" i="19"/>
  <c r="G37" i="19"/>
  <c r="I37" i="19"/>
  <c r="O35" i="19"/>
  <c r="J37" i="19"/>
  <c r="K37" i="19"/>
  <c r="M37" i="19"/>
  <c r="O33" i="19"/>
  <c r="O28" i="19"/>
  <c r="F37" i="19"/>
  <c r="O34" i="19"/>
  <c r="O37" i="19" l="1"/>
  <c r="P34" i="19" s="1"/>
  <c r="P33" i="19" l="1"/>
  <c r="P29" i="19"/>
  <c r="P30" i="19"/>
  <c r="P32" i="19"/>
  <c r="P36" i="19"/>
  <c r="P31" i="19"/>
  <c r="P35" i="19"/>
  <c r="P28" i="19"/>
  <c r="P37" i="19" l="1"/>
  <c r="H46" i="19" l="1"/>
  <c r="C152" i="10" l="1"/>
  <c r="F155" i="10" l="1"/>
  <c r="F159" i="10"/>
  <c r="F157" i="10"/>
  <c r="F153" i="10"/>
  <c r="F149" i="10"/>
  <c r="F156" i="10"/>
  <c r="F150" i="10"/>
  <c r="F151" i="10"/>
  <c r="F154" i="10"/>
  <c r="F158" i="10"/>
  <c r="F148" i="10"/>
  <c r="H44" i="19" l="1"/>
  <c r="F152" i="10"/>
  <c r="F59" i="17"/>
  <c r="F125" i="19" l="1"/>
  <c r="D167" i="8" l="1"/>
  <c r="G166" i="8" l="1"/>
  <c r="G164" i="8"/>
  <c r="G165" i="8"/>
  <c r="G167" i="8" l="1"/>
  <c r="G608" i="9" l="1"/>
  <c r="G612" i="9"/>
  <c r="G606" i="9"/>
  <c r="G607" i="9"/>
  <c r="G616" i="9"/>
  <c r="G613" i="9"/>
  <c r="G609" i="9"/>
  <c r="G619" i="9"/>
  <c r="G618" i="9"/>
  <c r="G604" i="9"/>
  <c r="G605" i="9"/>
  <c r="G615" i="9"/>
  <c r="G617" i="9"/>
  <c r="G621" i="9"/>
  <c r="G611" i="9"/>
  <c r="G610" i="9"/>
  <c r="G614" i="9"/>
  <c r="G620" i="9"/>
  <c r="F621" i="9"/>
  <c r="F620" i="9"/>
  <c r="F617" i="9"/>
  <c r="F386" i="9" l="1"/>
  <c r="F383" i="9"/>
  <c r="F388" i="9"/>
  <c r="F390" i="9"/>
  <c r="F389" i="9"/>
  <c r="F382" i="9"/>
  <c r="F385" i="9"/>
  <c r="F393" i="9"/>
  <c r="F392" i="9"/>
  <c r="F391" i="9"/>
  <c r="F387" i="9"/>
  <c r="G392" i="9"/>
  <c r="G389" i="9"/>
  <c r="G378" i="9"/>
  <c r="G385" i="9"/>
  <c r="G380" i="9"/>
  <c r="G384" i="9"/>
  <c r="G381" i="9"/>
  <c r="G388" i="9"/>
  <c r="G387" i="9"/>
  <c r="G390" i="9"/>
  <c r="G377" i="9"/>
  <c r="G383" i="9"/>
  <c r="G375" i="9"/>
  <c r="G382" i="9"/>
  <c r="G393" i="9"/>
  <c r="G391" i="9"/>
  <c r="G386" i="9"/>
  <c r="G376" i="9"/>
  <c r="G379" i="9"/>
  <c r="C15" i="9" l="1"/>
  <c r="F20" i="9" l="1"/>
  <c r="F12" i="9"/>
  <c r="F24" i="9"/>
  <c r="F25" i="9"/>
  <c r="F17" i="9"/>
  <c r="F19" i="9"/>
  <c r="F21" i="9"/>
  <c r="F13" i="9"/>
  <c r="F26" i="9"/>
  <c r="F22" i="9"/>
  <c r="F16" i="9"/>
  <c r="F14" i="9"/>
  <c r="F23" i="9"/>
  <c r="F18" i="9"/>
  <c r="F15" i="9" l="1"/>
  <c r="C179" i="8" l="1"/>
  <c r="F182" i="8" l="1"/>
  <c r="F191" i="8"/>
  <c r="F175" i="8"/>
  <c r="F186" i="8"/>
  <c r="F180" i="8"/>
  <c r="F184" i="8"/>
  <c r="F181" i="8"/>
  <c r="F178" i="8"/>
  <c r="F174" i="8"/>
  <c r="F177" i="8"/>
  <c r="F176" i="8"/>
  <c r="F185" i="8"/>
  <c r="F183" i="8"/>
  <c r="F179" i="8" l="1"/>
  <c r="C208" i="8" l="1"/>
  <c r="C209" i="8" s="1"/>
  <c r="F207" i="8" l="1"/>
  <c r="F198" i="8"/>
  <c r="F212" i="8"/>
  <c r="F197" i="8"/>
  <c r="F210" i="8"/>
  <c r="F211" i="8"/>
  <c r="F202" i="8"/>
  <c r="F199" i="8"/>
  <c r="F194" i="8"/>
  <c r="F204" i="8"/>
  <c r="F195" i="8"/>
  <c r="F203" i="8"/>
  <c r="F206" i="8"/>
  <c r="F208" i="8"/>
  <c r="F193" i="8"/>
  <c r="F196" i="8"/>
  <c r="F213" i="8"/>
  <c r="F201" i="8"/>
  <c r="F215" i="8"/>
  <c r="F205" i="8"/>
  <c r="F200" i="8"/>
  <c r="F214" i="8"/>
  <c r="F209" i="8" l="1"/>
  <c r="C100" i="8"/>
  <c r="F96" i="8" l="1"/>
  <c r="F95" i="8"/>
  <c r="F94" i="8"/>
  <c r="F97" i="8"/>
  <c r="F99" i="8"/>
  <c r="F93" i="8"/>
  <c r="F98" i="8"/>
  <c r="F187" i="8" l="1"/>
  <c r="C220" i="8" l="1"/>
  <c r="C167" i="8" l="1"/>
  <c r="C157" i="8"/>
  <c r="D100" i="8"/>
  <c r="F221" i="8"/>
  <c r="G224" i="8"/>
  <c r="F222" i="8"/>
  <c r="G227" i="8"/>
  <c r="G221" i="8"/>
  <c r="F219" i="8"/>
  <c r="G225" i="8"/>
  <c r="F225" i="8"/>
  <c r="F224" i="8"/>
  <c r="G219" i="8"/>
  <c r="G222" i="8"/>
  <c r="F226" i="8"/>
  <c r="F227" i="8"/>
  <c r="F223" i="8"/>
  <c r="G226" i="8"/>
  <c r="G223" i="8"/>
  <c r="G138" i="8" l="1"/>
  <c r="G157" i="8" s="1"/>
  <c r="G97" i="8"/>
  <c r="G98" i="8"/>
  <c r="G102" i="8"/>
  <c r="G105" i="8"/>
  <c r="G93" i="8"/>
  <c r="G101" i="8"/>
  <c r="G103" i="8"/>
  <c r="G96" i="8"/>
  <c r="G99" i="8"/>
  <c r="G95" i="8"/>
  <c r="G94" i="8"/>
  <c r="G104" i="8"/>
  <c r="F155" i="8"/>
  <c r="F152" i="8"/>
  <c r="F154" i="8"/>
  <c r="F139" i="8"/>
  <c r="F150" i="8"/>
  <c r="F147" i="8"/>
  <c r="F143" i="8"/>
  <c r="F145" i="8"/>
  <c r="F151" i="8"/>
  <c r="F144" i="8"/>
  <c r="F148" i="8"/>
  <c r="F138" i="8"/>
  <c r="F149" i="8"/>
  <c r="F140" i="8"/>
  <c r="F146" i="8"/>
  <c r="F141" i="8"/>
  <c r="F156" i="8"/>
  <c r="F153" i="8"/>
  <c r="F142" i="8"/>
  <c r="F165" i="8"/>
  <c r="F166" i="8"/>
  <c r="F164" i="8"/>
  <c r="G100" i="8" l="1"/>
  <c r="F167" i="8"/>
  <c r="F157" i="8"/>
  <c r="D77" i="8" l="1"/>
  <c r="G73" i="8" l="1"/>
  <c r="G81" i="8"/>
  <c r="G80" i="8"/>
  <c r="G78" i="8"/>
  <c r="G82" i="8"/>
  <c r="G79" i="8"/>
  <c r="G76" i="8"/>
  <c r="G71" i="8"/>
  <c r="G72" i="8"/>
  <c r="G70" i="8"/>
  <c r="G75" i="8"/>
  <c r="G74" i="8"/>
  <c r="G77" i="8" l="1"/>
  <c r="G218" i="8" l="1"/>
  <c r="G217" i="8"/>
  <c r="G220" i="8" l="1"/>
  <c r="F80" i="8"/>
  <c r="F71" i="8"/>
  <c r="F82" i="8"/>
  <c r="F78" i="8"/>
  <c r="F73" i="8"/>
  <c r="F76" i="8"/>
  <c r="F81" i="8"/>
  <c r="F70" i="8"/>
  <c r="F72" i="8"/>
  <c r="F74" i="8"/>
  <c r="F79" i="8"/>
  <c r="F75" i="8"/>
  <c r="F77" i="8" l="1"/>
  <c r="F55" i="8" l="1"/>
  <c r="F53" i="8"/>
  <c r="F54" i="8"/>
  <c r="F57" i="8"/>
  <c r="F56" i="8"/>
  <c r="F217" i="8" l="1"/>
  <c r="F218" i="8"/>
  <c r="C131" i="8"/>
  <c r="F124" i="8" l="1"/>
  <c r="F121" i="8"/>
  <c r="F118" i="8"/>
  <c r="F113" i="8"/>
  <c r="F125" i="8"/>
  <c r="F123" i="8"/>
  <c r="F127" i="8"/>
  <c r="F117" i="8"/>
  <c r="F115" i="8"/>
  <c r="F126" i="8"/>
  <c r="F112" i="8"/>
  <c r="F116" i="8"/>
  <c r="F130" i="8"/>
  <c r="F128" i="8"/>
  <c r="F122" i="8"/>
  <c r="F120" i="8"/>
  <c r="F114" i="8"/>
  <c r="F129" i="8"/>
  <c r="F119" i="8"/>
  <c r="F220" i="8"/>
  <c r="D131" i="8"/>
  <c r="G130" i="8" l="1"/>
  <c r="G112" i="8"/>
  <c r="F131" i="8"/>
  <c r="G131" i="8" l="1"/>
  <c r="C585" i="9" l="1"/>
  <c r="F581" i="9" s="1"/>
  <c r="D585" i="9"/>
  <c r="G579" i="9" s="1"/>
  <c r="F573" i="9" l="1"/>
  <c r="G582" i="9"/>
  <c r="G580" i="9"/>
  <c r="G584" i="9"/>
  <c r="G576" i="9"/>
  <c r="G573" i="9"/>
  <c r="G575" i="9"/>
  <c r="G572" i="9"/>
  <c r="G583" i="9"/>
  <c r="G578" i="9"/>
  <c r="G577" i="9"/>
  <c r="G574" i="9"/>
  <c r="G581" i="9"/>
  <c r="F572" i="9"/>
  <c r="F579" i="9"/>
  <c r="F577" i="9"/>
  <c r="F583" i="9"/>
  <c r="F582" i="9"/>
  <c r="F578" i="9"/>
  <c r="F584" i="9"/>
  <c r="F576" i="9"/>
  <c r="F574" i="9"/>
  <c r="F580" i="9"/>
  <c r="F575" i="9"/>
  <c r="G585" i="9" l="1"/>
  <c r="F585" i="9"/>
  <c r="H52" i="19" l="1"/>
  <c r="H49" i="19"/>
  <c r="H51" i="19" l="1"/>
  <c r="H53" i="19" s="1"/>
  <c r="E53" i="19"/>
  <c r="C42" i="10" l="1"/>
  <c r="F41" i="10" l="1"/>
  <c r="F39" i="10"/>
  <c r="F40" i="10"/>
  <c r="F42" i="10" l="1"/>
  <c r="E73" i="19" l="1"/>
  <c r="F69" i="19" s="1"/>
  <c r="F71" i="19" l="1"/>
  <c r="F63" i="19"/>
  <c r="F67" i="19"/>
  <c r="F72" i="19"/>
  <c r="F59" i="19"/>
  <c r="F62" i="19"/>
  <c r="F64" i="19"/>
  <c r="F66" i="19"/>
  <c r="F70" i="19"/>
  <c r="F58" i="19"/>
  <c r="F60" i="19"/>
  <c r="F68" i="19"/>
  <c r="F65" i="19"/>
  <c r="F61" i="19"/>
  <c r="F73" i="19" l="1"/>
  <c r="E22" i="19" l="1"/>
  <c r="D385" i="31" l="1"/>
  <c r="C385" i="31" l="1"/>
  <c r="F114" i="18" l="1"/>
  <c r="D18" i="31"/>
  <c r="C65" i="31"/>
  <c r="F28" i="9"/>
  <c r="C29" i="31"/>
  <c r="D44" i="9"/>
  <c r="C16" i="28"/>
  <c r="C22" i="28" s="1"/>
  <c r="D21" i="18"/>
  <c r="C365" i="9"/>
  <c r="C18" i="31"/>
  <c r="D251" i="31"/>
  <c r="C238" i="31"/>
  <c r="C78" i="28"/>
  <c r="D78" i="28"/>
  <c r="D618" i="9"/>
  <c r="C618" i="9"/>
  <c r="D452" i="9" l="1"/>
  <c r="E27" i="18"/>
  <c r="F109" i="18"/>
  <c r="C44" i="9"/>
  <c r="C452" i="9"/>
  <c r="D372" i="9"/>
  <c r="G369" i="9" s="1"/>
  <c r="D187" i="18"/>
  <c r="D249" i="9"/>
  <c r="D238" i="31"/>
  <c r="G71" i="28"/>
  <c r="G72" i="28"/>
  <c r="G68" i="28"/>
  <c r="G74" i="28"/>
  <c r="G73" i="28"/>
  <c r="G70" i="28"/>
  <c r="G63" i="28"/>
  <c r="G77" i="28"/>
  <c r="G65" i="28"/>
  <c r="G76" i="28"/>
  <c r="G64" i="28"/>
  <c r="G69" i="28"/>
  <c r="G67" i="28"/>
  <c r="G75" i="28"/>
  <c r="G66" i="28"/>
  <c r="D214" i="9"/>
  <c r="D465" i="9"/>
  <c r="D365" i="9"/>
  <c r="F69" i="28"/>
  <c r="F74" i="28"/>
  <c r="F75" i="28"/>
  <c r="F72" i="28"/>
  <c r="F76" i="28"/>
  <c r="F77" i="28"/>
  <c r="F63" i="28"/>
  <c r="F64" i="28"/>
  <c r="F65" i="28"/>
  <c r="F68" i="28"/>
  <c r="F73" i="28"/>
  <c r="F66" i="28"/>
  <c r="F71" i="28"/>
  <c r="F70" i="28"/>
  <c r="F67" i="28"/>
  <c r="D346" i="9"/>
  <c r="E50" i="18"/>
  <c r="C372" i="9"/>
  <c r="F363" i="9"/>
  <c r="F358" i="9"/>
  <c r="F359" i="9"/>
  <c r="F364" i="9"/>
  <c r="F361" i="9"/>
  <c r="F360" i="9"/>
  <c r="F362" i="9"/>
  <c r="D227" i="9"/>
  <c r="D601" i="9"/>
  <c r="D16" i="28"/>
  <c r="D22" i="28" s="1"/>
  <c r="G368" i="9"/>
  <c r="G371" i="9"/>
  <c r="C465" i="9"/>
  <c r="C200" i="28"/>
  <c r="C193" i="28"/>
  <c r="C214" i="9"/>
  <c r="C251" i="31"/>
  <c r="E35" i="18"/>
  <c r="C249" i="9"/>
  <c r="C99" i="9"/>
  <c r="C346" i="9"/>
  <c r="D99" i="9"/>
  <c r="E187" i="18"/>
  <c r="D273" i="31"/>
  <c r="C601" i="9"/>
  <c r="C227" i="9"/>
  <c r="D487" i="9"/>
  <c r="C273" i="31"/>
  <c r="C487" i="9"/>
  <c r="C47" i="28"/>
  <c r="G370" i="9" l="1"/>
  <c r="F191" i="28"/>
  <c r="F197" i="28"/>
  <c r="F196" i="28"/>
  <c r="F200" i="28"/>
  <c r="F194" i="28"/>
  <c r="F190" i="28"/>
  <c r="F199" i="28"/>
  <c r="F192" i="28"/>
  <c r="F195" i="28"/>
  <c r="F189" i="28"/>
  <c r="F198" i="28"/>
  <c r="G230" i="9"/>
  <c r="G233" i="9"/>
  <c r="G232" i="9"/>
  <c r="G231" i="9"/>
  <c r="G228" i="9"/>
  <c r="G229" i="9"/>
  <c r="F370" i="9"/>
  <c r="F368" i="9"/>
  <c r="F371" i="9"/>
  <c r="F369" i="9"/>
  <c r="G598" i="9"/>
  <c r="G600" i="9"/>
  <c r="G599" i="9"/>
  <c r="G597" i="9"/>
  <c r="G341" i="9"/>
  <c r="G339" i="9"/>
  <c r="G335" i="9"/>
  <c r="G334" i="9"/>
  <c r="G342" i="9"/>
  <c r="G345" i="9"/>
  <c r="G336" i="9"/>
  <c r="G333" i="9"/>
  <c r="G343" i="9"/>
  <c r="G340" i="9"/>
  <c r="G344" i="9"/>
  <c r="G337" i="9"/>
  <c r="G338" i="9"/>
  <c r="G363" i="9"/>
  <c r="G364" i="9"/>
  <c r="G359" i="9"/>
  <c r="G362" i="9"/>
  <c r="G358" i="9"/>
  <c r="G360" i="9"/>
  <c r="G361" i="9"/>
  <c r="G491" i="9"/>
  <c r="G486" i="9"/>
  <c r="G488" i="9"/>
  <c r="G485" i="9"/>
  <c r="G483" i="9"/>
  <c r="G481" i="9"/>
  <c r="G482" i="9"/>
  <c r="G490" i="9"/>
  <c r="G493" i="9"/>
  <c r="G489" i="9"/>
  <c r="G484" i="9"/>
  <c r="G492" i="9"/>
  <c r="G480" i="9"/>
  <c r="G479" i="9"/>
  <c r="F250" i="9"/>
  <c r="F254" i="9"/>
  <c r="F252" i="9"/>
  <c r="F251" i="9"/>
  <c r="F253" i="9"/>
  <c r="F255" i="9"/>
  <c r="F78" i="28"/>
  <c r="G463" i="9"/>
  <c r="G428" i="9"/>
  <c r="G468" i="9"/>
  <c r="G470" i="9"/>
  <c r="G467" i="9"/>
  <c r="G471" i="9"/>
  <c r="G431" i="9"/>
  <c r="G458" i="9"/>
  <c r="G429" i="9"/>
  <c r="G432" i="9"/>
  <c r="G466" i="9"/>
  <c r="G461" i="9"/>
  <c r="G457" i="9"/>
  <c r="G460" i="9"/>
  <c r="G464" i="9"/>
  <c r="G430" i="9"/>
  <c r="G462" i="9"/>
  <c r="G433" i="9"/>
  <c r="G459" i="9"/>
  <c r="G469" i="9"/>
  <c r="F493" i="9"/>
  <c r="F481" i="9"/>
  <c r="F490" i="9"/>
  <c r="F482" i="9"/>
  <c r="F488" i="9"/>
  <c r="F479" i="9"/>
  <c r="F485" i="9"/>
  <c r="F492" i="9"/>
  <c r="F486" i="9"/>
  <c r="F489" i="9"/>
  <c r="F480" i="9"/>
  <c r="F491" i="9"/>
  <c r="F483" i="9"/>
  <c r="F484" i="9"/>
  <c r="F335" i="9"/>
  <c r="F343" i="9"/>
  <c r="F345" i="9"/>
  <c r="F336" i="9"/>
  <c r="F333" i="9"/>
  <c r="F344" i="9"/>
  <c r="F339" i="9"/>
  <c r="F342" i="9"/>
  <c r="F334" i="9"/>
  <c r="F341" i="9"/>
  <c r="F340" i="9"/>
  <c r="F338" i="9"/>
  <c r="F337" i="9"/>
  <c r="F462" i="9"/>
  <c r="F460" i="9"/>
  <c r="F433" i="9"/>
  <c r="F469" i="9"/>
  <c r="F459" i="9"/>
  <c r="F458" i="9"/>
  <c r="F467" i="9"/>
  <c r="F463" i="9"/>
  <c r="F430" i="9"/>
  <c r="F431" i="9"/>
  <c r="F428" i="9"/>
  <c r="F457" i="9"/>
  <c r="F464" i="9"/>
  <c r="F429" i="9"/>
  <c r="F468" i="9"/>
  <c r="F470" i="9"/>
  <c r="F471" i="9"/>
  <c r="F461" i="9"/>
  <c r="F466" i="9"/>
  <c r="F432" i="9"/>
  <c r="F231" i="9"/>
  <c r="F233" i="9"/>
  <c r="F228" i="9"/>
  <c r="F230" i="9"/>
  <c r="F232" i="9"/>
  <c r="F229" i="9"/>
  <c r="F598" i="9"/>
  <c r="F597" i="9"/>
  <c r="F599" i="9"/>
  <c r="F600" i="9"/>
  <c r="G372" i="9"/>
  <c r="G78" i="28"/>
  <c r="G255" i="9"/>
  <c r="G253" i="9"/>
  <c r="G254" i="9"/>
  <c r="G250" i="9"/>
  <c r="G251" i="9"/>
  <c r="G252" i="9"/>
  <c r="F365" i="9"/>
  <c r="G465" i="9" l="1"/>
  <c r="F601" i="9"/>
  <c r="G452" i="9"/>
  <c r="G487" i="9"/>
  <c r="G365" i="9"/>
  <c r="F372" i="9"/>
  <c r="F487" i="9"/>
  <c r="F465" i="9"/>
  <c r="F452" i="9"/>
  <c r="F193" i="28"/>
  <c r="F346" i="9"/>
  <c r="G346" i="9"/>
  <c r="G601" i="9"/>
  <c r="D47" i="28"/>
  <c r="C83" i="28" l="1"/>
  <c r="F80" i="28" l="1"/>
  <c r="F81" i="28"/>
  <c r="F82" i="28"/>
  <c r="F83" i="28" l="1"/>
  <c r="C349" i="31"/>
  <c r="D349" i="31"/>
  <c r="D366" i="31" l="1"/>
  <c r="C366" i="31"/>
  <c r="D392" i="31" l="1"/>
  <c r="C392" i="31"/>
  <c r="C326" i="31" l="1"/>
  <c r="D326" i="31"/>
  <c r="F99" i="9" l="1"/>
  <c r="D544" i="9" l="1"/>
  <c r="C544" i="9"/>
  <c r="F533" i="9" l="1"/>
  <c r="F538" i="9"/>
  <c r="F528" i="9"/>
  <c r="F536" i="9"/>
  <c r="F532" i="9"/>
  <c r="F542" i="9"/>
  <c r="F526" i="9"/>
  <c r="F537" i="9"/>
  <c r="F540" i="9"/>
  <c r="F541" i="9"/>
  <c r="F529" i="9"/>
  <c r="F543" i="9"/>
  <c r="F534" i="9"/>
  <c r="F535" i="9"/>
  <c r="F531" i="9"/>
  <c r="F527" i="9"/>
  <c r="F539" i="9"/>
  <c r="F530" i="9"/>
  <c r="G530" i="9"/>
  <c r="G533" i="9"/>
  <c r="G531" i="9"/>
  <c r="G527" i="9"/>
  <c r="G534" i="9"/>
  <c r="G541" i="9"/>
  <c r="G528" i="9"/>
  <c r="G536" i="9"/>
  <c r="G539" i="9"/>
  <c r="G532" i="9"/>
  <c r="G543" i="9"/>
  <c r="G540" i="9"/>
  <c r="G538" i="9"/>
  <c r="G542" i="9"/>
  <c r="G526" i="9"/>
  <c r="G535" i="9"/>
  <c r="G537" i="9"/>
  <c r="G529" i="9"/>
  <c r="C305" i="9"/>
  <c r="C567" i="9"/>
  <c r="D567" i="9"/>
  <c r="D305" i="9"/>
  <c r="F249" i="9" l="1"/>
  <c r="G227" i="9"/>
  <c r="G562" i="9"/>
  <c r="G564" i="9"/>
  <c r="G559" i="9"/>
  <c r="G552" i="9"/>
  <c r="G556" i="9"/>
  <c r="G550" i="9"/>
  <c r="G554" i="9"/>
  <c r="G563" i="9"/>
  <c r="G561" i="9"/>
  <c r="G553" i="9"/>
  <c r="G565" i="9"/>
  <c r="G555" i="9"/>
  <c r="G566" i="9"/>
  <c r="G560" i="9"/>
  <c r="G549" i="9"/>
  <c r="G557" i="9"/>
  <c r="G558" i="9"/>
  <c r="G551" i="9"/>
  <c r="F227" i="9"/>
  <c r="F214" i="9"/>
  <c r="F544" i="9"/>
  <c r="G249" i="9"/>
  <c r="F557" i="9"/>
  <c r="F550" i="9"/>
  <c r="F558" i="9"/>
  <c r="F549" i="9"/>
  <c r="F555" i="9"/>
  <c r="F554" i="9"/>
  <c r="F560" i="9"/>
  <c r="F553" i="9"/>
  <c r="F564" i="9"/>
  <c r="F561" i="9"/>
  <c r="F566" i="9"/>
  <c r="F552" i="9"/>
  <c r="F559" i="9"/>
  <c r="F556" i="9"/>
  <c r="F563" i="9"/>
  <c r="F565" i="9"/>
  <c r="F562" i="9"/>
  <c r="F551" i="9"/>
  <c r="F293" i="9"/>
  <c r="F296" i="9"/>
  <c r="F297" i="9"/>
  <c r="F290" i="9"/>
  <c r="F288" i="9"/>
  <c r="F299" i="9"/>
  <c r="F287" i="9"/>
  <c r="F300" i="9"/>
  <c r="F289" i="9"/>
  <c r="F298" i="9"/>
  <c r="F294" i="9"/>
  <c r="F304" i="9"/>
  <c r="F302" i="9"/>
  <c r="F292" i="9"/>
  <c r="F301" i="9"/>
  <c r="F291" i="9"/>
  <c r="F303" i="9"/>
  <c r="F295" i="9"/>
  <c r="G288" i="9"/>
  <c r="G297" i="9"/>
  <c r="G301" i="9"/>
  <c r="G295" i="9"/>
  <c r="G304" i="9"/>
  <c r="G289" i="9"/>
  <c r="G291" i="9"/>
  <c r="G293" i="9"/>
  <c r="G299" i="9"/>
  <c r="G296" i="9"/>
  <c r="G294" i="9"/>
  <c r="G292" i="9"/>
  <c r="G287" i="9"/>
  <c r="G302" i="9"/>
  <c r="G303" i="9"/>
  <c r="G290" i="9"/>
  <c r="G298" i="9"/>
  <c r="G300" i="9"/>
  <c r="G214" i="9"/>
  <c r="G544" i="9"/>
  <c r="G22" i="28"/>
  <c r="F22" i="28"/>
  <c r="D328" i="9"/>
  <c r="C328" i="9"/>
  <c r="F47" i="28" l="1"/>
  <c r="G47" i="28"/>
  <c r="F327" i="9"/>
  <c r="F310" i="9"/>
  <c r="F328" i="9" s="1"/>
  <c r="G327" i="9"/>
  <c r="G310" i="9"/>
  <c r="G328" i="9" s="1"/>
  <c r="F567" i="9"/>
  <c r="G305" i="9"/>
  <c r="F305" i="9"/>
  <c r="G567" i="9"/>
  <c r="F44" i="9" l="1"/>
  <c r="E21" i="18" l="1"/>
  <c r="F187" i="18" l="1"/>
  <c r="F27" i="18"/>
  <c r="G84" i="24"/>
  <c r="G86" i="24"/>
  <c r="G85" i="24"/>
  <c r="G8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8BD41C3-0858-4B2F-B13B-CFF76A69AA0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<sst xmlns="http://schemas.openxmlformats.org/spreadsheetml/2006/main" count="5992" uniqueCount="3401">
  <si>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</si>
  <si>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</si>
  <si>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</si>
  <si>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</si>
  <si>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</si>
  <si>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</si>
  <si>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</si>
  <si>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</si>
  <si>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</si>
  <si>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</si>
  <si>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</si>
  <si>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</si>
  <si>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</si>
  <si>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</si>
  <si>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</si>
  <si>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</si>
  <si>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</si>
  <si>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</si>
  <si>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</si>
  <si>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</si>
  <si>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</si>
  <si>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</si>
  <si>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</si>
  <si>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</si>
  <si>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</si>
  <si>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</si>
  <si>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</si>
  <si>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</si>
  <si>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</si>
  <si>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</si>
  <si>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</si>
  <si>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</si>
  <si>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</si>
  <si>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</si>
  <si>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</si>
  <si>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</si>
  <si>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</si>
  <si>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</si>
  <si>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</si>
  <si>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</si>
  <si>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</si>
  <si>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</si>
  <si>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</si>
  <si>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</si>
  <si>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</si>
  <si>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</si>
  <si>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</si>
  <si>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</si>
  <si>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</si>
  <si>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</si>
  <si>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</si>
  <si>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</si>
  <si>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</si>
  <si>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</si>
  <si>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</si>
  <si>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</si>
  <si>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</si>
  <si>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</si>
  <si>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</si>
  <si>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</si>
  <si>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</si>
  <si>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</si>
  <si>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</si>
  <si>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</si>
  <si>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</si>
  <si>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</si>
  <si>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</si>
  <si>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</si>
  <si>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</si>
  <si>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</si>
  <si>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</si>
  <si>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</si>
  <si>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</si>
  <si>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</si>
  <si>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</si>
  <si>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</si>
  <si>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</si>
  <si>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</si>
  <si>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</si>
  <si>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</si>
  <si>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</si>
  <si>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</si>
  <si>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</si>
  <si>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</si>
  <si>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</si>
  <si>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</si>
  <si>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</si>
  <si>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</si>
  <si>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</si>
  <si>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</si>
  <si>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</si>
  <si>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</si>
  <si>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</si>
  <si>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</si>
  <si>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</si>
  <si>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</si>
  <si>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</si>
  <si>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</si>
  <si>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</si>
  <si>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</si>
  <si>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</si>
  <si>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</si>
  <si>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</si>
  <si>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</si>
  <si>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</si>
  <si>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</si>
  <si>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</si>
  <si>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</si>
  <si>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</si>
  <si>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</si>
  <si>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</si>
  <si>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</si>
  <si>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</si>
  <si>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</si>
  <si>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</si>
  <si>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</si>
  <si>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</si>
  <si>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</si>
  <si>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</si>
  <si>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</si>
  <si>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</si>
  <si>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</si>
  <si>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</si>
  <si>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</si>
  <si>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</si>
  <si>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</si>
  <si>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</si>
  <si>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</si>
  <si>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</si>
  <si>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</si>
  <si>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</si>
  <si>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</si>
  <si>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</si>
  <si>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</si>
  <si>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</si>
  <si>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</si>
  <si>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</si>
  <si>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</si>
  <si>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</si>
  <si>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</si>
  <si>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</si>
  <si>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</si>
  <si>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</si>
  <si>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</si>
  <si>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</si>
  <si>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</si>
  <si>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</si>
  <si>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</si>
  <si>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</si>
  <si>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</si>
  <si>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</si>
  <si>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</si>
  <si>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</si>
  <si>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</si>
  <si>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</si>
  <si>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</si>
  <si>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</si>
  <si>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</si>
  <si>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</si>
  <si>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</si>
  <si>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</si>
  <si>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</si>
  <si>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</si>
  <si>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</si>
  <si>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</si>
  <si>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</si>
  <si>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</si>
  <si>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</si>
  <si>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</si>
  <si>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</si>
  <si>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</si>
  <si>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</si>
  <si>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</si>
  <si>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</si>
  <si>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</si>
  <si>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</si>
  <si>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</si>
  <si>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</si>
  <si>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</si>
  <si>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</si>
  <si>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</si>
  <si>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</si>
  <si>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</si>
  <si>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</si>
  <si>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</si>
  <si>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</si>
  <si>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</si>
  <si>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</si>
  <si>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</si>
  <si>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</si>
  <si>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</si>
  <si>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</si>
  <si>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</si>
  <si>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</si>
  <si>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</si>
  <si>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</si>
  <si>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</si>
  <si>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</si>
  <si>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</si>
  <si>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</si>
  <si>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</si>
  <si>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</si>
  <si>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</si>
  <si>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</si>
  <si>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</si>
  <si>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</si>
  <si>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</si>
  <si>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</si>
  <si>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</si>
  <si>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</si>
  <si>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</si>
  <si>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</si>
  <si>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</si>
  <si>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</si>
  <si>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</si>
  <si>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</si>
  <si>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</si>
  <si>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</si>
  <si>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</si>
  <si>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</si>
  <si>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</si>
  <si>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</si>
  <si>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</si>
  <si>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</si>
  <si>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</si>
  <si>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</si>
  <si>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</si>
  <si>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</si>
  <si>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</si>
  <si>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</si>
  <si>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</si>
  <si>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</si>
  <si>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</si>
  <si>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</si>
  <si>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</si>
  <si>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</si>
  <si>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</si>
  <si>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</si>
  <si>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</si>
  <si>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</si>
  <si>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</si>
  <si>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</si>
  <si>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</si>
  <si>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</si>
  <si>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</si>
  <si>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</si>
  <si>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</si>
  <si>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</si>
  <si>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</si>
  <si>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</si>
  <si>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</si>
  <si>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</si>
  <si>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</si>
  <si>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</si>
  <si>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</si>
  <si>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</si>
  <si>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</si>
  <si>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</si>
  <si>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</si>
  <si>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</si>
  <si>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</si>
  <si>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</si>
  <si>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</si>
  <si>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</si>
  <si>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</si>
  <si>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</si>
  <si>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</si>
  <si>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</si>
  <si>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</si>
  <si>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</si>
  <si>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</si>
  <si>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</si>
  <si>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</si>
  <si>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</si>
  <si>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</si>
  <si>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</si>
  <si>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</si>
  <si>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</si>
  <si>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</si>
  <si>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</si>
  <si>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</si>
  <si>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</si>
  <si>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</si>
  <si>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</si>
  <si>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</si>
  <si>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</si>
  <si>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</si>
  <si>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</si>
  <si>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</si>
  <si>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</si>
  <si>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</si>
  <si>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</si>
  <si>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</si>
  <si>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</si>
  <si>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</si>
  <si>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</si>
  <si>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</si>
  <si>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</si>
  <si>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</si>
  <si>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</si>
  <si>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</si>
  <si>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</si>
  <si>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</si>
  <si>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</si>
  <si>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</si>
  <si>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</si>
  <si>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</si>
  <si>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</si>
  <si>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</si>
  <si>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</si>
  <si>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</si>
  <si>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</si>
  <si>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</si>
  <si>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</si>
  <si>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</si>
  <si>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</si>
  <si>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</si>
  <si>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G.4.1.2</t>
  </si>
  <si>
    <t>G.4.1.3</t>
  </si>
  <si>
    <t>G.4.1.4</t>
  </si>
  <si>
    <t>G.4.1.5</t>
  </si>
  <si>
    <t>G.4.1.6</t>
  </si>
  <si>
    <t>G.4.1.7</t>
  </si>
  <si>
    <t>G.4.1.8</t>
  </si>
  <si>
    <t>G.4.1.9</t>
  </si>
  <si>
    <t>G.4.1.10</t>
  </si>
  <si>
    <t>G.4.1.11</t>
  </si>
  <si>
    <t>G.4.1.12</t>
  </si>
  <si>
    <t>G.4.1.13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</si>
  <si>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</si>
  <si>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</si>
  <si>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</si>
  <si>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</si>
  <si>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</si>
  <si>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</si>
  <si>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</si>
  <si>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</si>
  <si>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</si>
  <si>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</si>
  <si>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</si>
  <si>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</si>
  <si>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</si>
  <si>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</si>
  <si>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</si>
  <si>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</si>
  <si>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</si>
  <si>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</si>
  <si>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</si>
  <si>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</si>
  <si>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</si>
  <si>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</si>
  <si>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</si>
  <si>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</si>
  <si>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</si>
  <si>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</si>
  <si>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</si>
  <si>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</si>
  <si>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</si>
  <si>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</si>
  <si>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</si>
  <si>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</si>
  <si>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</si>
  <si>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</si>
  <si>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</si>
  <si>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</si>
  <si>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</si>
  <si>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</si>
  <si>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</si>
  <si>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</si>
  <si>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</si>
  <si>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</si>
  <si>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</si>
  <si>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</si>
  <si>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</si>
  <si>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</si>
  <si>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</si>
  <si>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</si>
  <si>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</si>
  <si>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</si>
  <si>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</si>
  <si>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</si>
  <si>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</si>
  <si>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</si>
  <si>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</si>
  <si>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</si>
  <si>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</si>
  <si>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</si>
  <si>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</si>
  <si>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</si>
  <si>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</si>
  <si>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</si>
  <si>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</si>
  <si>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</si>
  <si>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</si>
  <si>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</si>
  <si>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</si>
  <si>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</si>
  <si>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</si>
  <si>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</si>
  <si>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</si>
  <si>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</si>
  <si>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</si>
  <si>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</si>
  <si>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</si>
  <si>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</si>
  <si>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</si>
  <si>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</si>
  <si>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</si>
  <si>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</si>
  <si>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</si>
  <si>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</si>
  <si>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</si>
  <si>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</si>
  <si>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</si>
  <si>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</si>
  <si>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</si>
  <si>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</si>
  <si>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</si>
  <si>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</si>
  <si>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</si>
  <si>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</si>
  <si>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</si>
  <si>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</si>
  <si>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</si>
  <si>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</si>
  <si>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</si>
  <si>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</si>
  <si>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</si>
  <si>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</si>
  <si>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</si>
  <si>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</si>
  <si>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</si>
  <si>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</si>
  <si>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</si>
  <si>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</si>
  <si>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</si>
  <si>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</si>
  <si>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</si>
  <si>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</si>
  <si>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</si>
  <si>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</si>
  <si>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</si>
  <si>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</si>
  <si>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</si>
  <si>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</si>
  <si>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</si>
  <si>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</si>
  <si>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</si>
  <si>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</si>
  <si>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</si>
  <si>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</si>
  <si>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</si>
  <si>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</si>
  <si>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</si>
  <si>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</si>
  <si>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</si>
  <si>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</si>
  <si>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</si>
  <si>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</si>
  <si>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</si>
  <si>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</si>
  <si>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</si>
  <si>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</si>
  <si>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</si>
  <si>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</si>
  <si>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</si>
  <si>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</si>
  <si>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</si>
  <si>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</si>
  <si>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</si>
  <si>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</si>
  <si>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</si>
  <si>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</si>
  <si>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</si>
  <si>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</si>
  <si>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</si>
  <si>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</si>
  <si>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</si>
  <si>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</si>
  <si>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</si>
  <si>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</si>
  <si>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</si>
  <si>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</si>
  <si>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</si>
  <si>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</si>
  <si>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</si>
  <si>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</si>
  <si>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</si>
  <si>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</si>
  <si>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</si>
  <si>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</si>
  <si>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</si>
  <si>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</si>
  <si>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</si>
  <si>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</si>
  <si>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</si>
  <si>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</si>
  <si>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</si>
  <si>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</si>
  <si>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</si>
  <si>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</si>
  <si>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</si>
  <si>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</si>
  <si>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</si>
  <si>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</si>
  <si>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</si>
  <si>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</si>
  <si>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</si>
  <si>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</si>
  <si>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</si>
  <si>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</si>
  <si>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</si>
  <si>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</si>
  <si>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</si>
  <si>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</si>
  <si>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</si>
  <si>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</si>
  <si>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</si>
  <si>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</si>
  <si>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</si>
  <si>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</si>
  <si>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</si>
  <si>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</si>
  <si>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</si>
  <si>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</si>
  <si>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</si>
  <si>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</si>
  <si>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</si>
  <si>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</si>
  <si>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</si>
  <si>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</si>
  <si>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</si>
  <si>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</si>
  <si>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</si>
  <si>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</si>
  <si>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</si>
  <si>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</si>
  <si>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</si>
  <si>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</si>
  <si>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</si>
  <si>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</si>
  <si>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</si>
  <si>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</si>
  <si>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</si>
  <si>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</si>
  <si>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</si>
  <si>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</si>
  <si>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</si>
  <si>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</si>
  <si>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</si>
  <si>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</si>
  <si>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</si>
  <si>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</si>
  <si>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</si>
  <si>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</si>
  <si>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</si>
  <si>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</si>
  <si>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</si>
  <si>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</si>
  <si>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</si>
  <si>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</si>
  <si>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</si>
  <si>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</si>
  <si>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</si>
  <si>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</si>
  <si>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</si>
  <si>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</si>
  <si>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</si>
  <si>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</si>
  <si>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</si>
  <si>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</si>
  <si>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</si>
  <si>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</si>
  <si>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</si>
  <si>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</si>
  <si>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</si>
  <si>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</si>
  <si>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</si>
  <si>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</si>
  <si>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</si>
  <si>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</si>
  <si>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</si>
  <si>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</si>
  <si>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</si>
  <si>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</si>
  <si>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</si>
  <si>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</si>
  <si>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</si>
  <si>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</si>
  <si>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</si>
  <si>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</si>
  <si>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</si>
  <si>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</si>
  <si>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</si>
  <si>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</si>
  <si>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</si>
  <si>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</si>
  <si>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</si>
  <si>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</si>
  <si>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</si>
  <si>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</si>
  <si>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</si>
  <si>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</si>
  <si>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</si>
  <si>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</si>
  <si>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</si>
  <si>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</si>
  <si>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</si>
  <si>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</si>
  <si>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</si>
  <si>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</si>
  <si>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</si>
  <si>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</si>
  <si>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</si>
  <si>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</si>
  <si>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</si>
  <si>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</si>
  <si>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</si>
  <si>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</si>
  <si>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</si>
  <si>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</si>
  <si>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</si>
  <si>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</si>
  <si>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</si>
  <si>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</si>
  <si>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</si>
  <si>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</si>
  <si>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</si>
  <si>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</si>
  <si>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</si>
  <si>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</si>
  <si>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</si>
  <si>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</si>
  <si>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</si>
  <si>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</si>
  <si>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</si>
  <si>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</si>
  <si>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</si>
  <si>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</si>
  <si>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</si>
  <si>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</si>
  <si>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</si>
  <si>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</si>
  <si>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</si>
  <si>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</si>
  <si>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</si>
  <si>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</si>
  <si>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</si>
  <si>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</si>
  <si>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</si>
  <si>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</si>
  <si>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</si>
  <si>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</si>
  <si>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</si>
  <si>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</si>
  <si>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</si>
  <si>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</si>
  <si>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</si>
  <si>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</si>
  <si>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</si>
  <si>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</si>
  <si>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</si>
  <si>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</si>
  <si>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</si>
  <si>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</si>
  <si>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</si>
  <si>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</si>
  <si>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</si>
  <si>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</si>
  <si>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</si>
  <si>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</si>
  <si>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</si>
  <si>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</si>
  <si>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</si>
  <si>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</si>
  <si>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</si>
  <si>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</si>
  <si>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</si>
  <si>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</si>
  <si>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</si>
  <si>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</si>
  <si>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</si>
  <si>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</si>
  <si>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</si>
  <si>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</si>
  <si>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</si>
  <si>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</si>
  <si>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</si>
  <si>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</si>
  <si>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</si>
  <si>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</si>
  <si>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</si>
  <si>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</si>
  <si>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</si>
  <si>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</si>
  <si>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</si>
  <si>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</si>
  <si>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</si>
  <si>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</si>
  <si>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</si>
  <si>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</si>
  <si>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</si>
  <si>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</si>
  <si>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</si>
  <si>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</si>
  <si>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</si>
  <si>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</si>
  <si>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</si>
  <si>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</si>
  <si>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</si>
  <si>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</si>
  <si>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</si>
  <si>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</si>
  <si>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</si>
  <si>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</si>
  <si>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</si>
  <si>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</si>
  <si>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</si>
  <si>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</si>
  <si>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</si>
  <si>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</si>
  <si>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</si>
  <si>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</si>
  <si>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</si>
  <si>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</si>
  <si>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</si>
  <si>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</si>
  <si>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</si>
  <si>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</si>
  <si>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</si>
  <si>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</si>
  <si>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</si>
  <si>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</si>
  <si>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</si>
  <si>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</si>
  <si>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</si>
  <si>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</si>
  <si>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</si>
  <si>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</si>
  <si>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</si>
  <si>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</si>
  <si>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</si>
  <si>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</si>
  <si>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</si>
  <si>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</si>
  <si>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</si>
  <si>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</si>
  <si>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</si>
  <si>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</si>
  <si>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</si>
  <si>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</si>
  <si>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</si>
  <si>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</si>
  <si>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</si>
  <si>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</si>
  <si>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</si>
  <si>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</si>
  <si>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</si>
  <si>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</si>
  <si>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</si>
  <si>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</si>
  <si>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</si>
  <si>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</si>
  <si>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</si>
  <si>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</si>
  <si>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</si>
  <si>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</si>
  <si>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</si>
  <si>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</si>
  <si>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</si>
  <si>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</si>
  <si>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</si>
  <si>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</si>
  <si>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</si>
  <si>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</si>
  <si>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</si>
  <si>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</si>
  <si>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</si>
  <si>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</si>
  <si>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</si>
  <si>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</si>
  <si>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</si>
  <si>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</si>
  <si>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</si>
  <si>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</si>
  <si>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</si>
  <si>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</si>
  <si>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</si>
  <si>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</si>
  <si>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</si>
  <si>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</si>
  <si>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</si>
  <si>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</si>
  <si>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</si>
  <si>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</si>
  <si>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</si>
  <si>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</si>
  <si>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</si>
  <si>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</si>
  <si>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</si>
  <si>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</si>
  <si>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</si>
  <si>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</si>
  <si>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</si>
  <si>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</si>
  <si>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</si>
  <si>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</si>
  <si>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</si>
  <si>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</si>
  <si>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</si>
  <si>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</si>
  <si>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</si>
  <si>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</si>
  <si>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</si>
  <si>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</si>
  <si>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</si>
  <si>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</si>
  <si>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</si>
  <si>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</si>
  <si>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</si>
  <si>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</si>
  <si>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</si>
  <si>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</si>
  <si>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</si>
  <si>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</si>
  <si>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</si>
  <si>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</si>
  <si>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</si>
  <si>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</si>
  <si>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</si>
  <si>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</si>
  <si>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</si>
  <si>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</si>
  <si>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</si>
  <si>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</si>
  <si>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</si>
  <si>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</si>
  <si>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</si>
  <si>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</si>
  <si>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</si>
  <si>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</si>
  <si>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</si>
  <si>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</si>
  <si>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</si>
  <si>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</si>
  <si>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</si>
  <si>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</si>
  <si>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</si>
  <si>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</si>
  <si>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</si>
  <si>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</si>
  <si>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</si>
  <si>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</si>
  <si>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</si>
  <si>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</si>
  <si>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</si>
  <si>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</si>
  <si>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</si>
  <si>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</si>
  <si>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</si>
  <si>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</si>
  <si>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</si>
  <si>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</si>
  <si>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</si>
  <si>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</si>
  <si>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</si>
  <si>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</si>
  <si>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</si>
  <si>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</si>
  <si>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</si>
  <si>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</si>
  <si>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</si>
  <si>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</si>
  <si>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</si>
  <si>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</si>
  <si>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</si>
  <si>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</si>
  <si>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</si>
  <si>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</si>
  <si>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</si>
  <si>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</si>
  <si>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</si>
  <si>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</si>
  <si>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</si>
  <si>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</si>
  <si>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</si>
  <si>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</si>
  <si>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</si>
  <si>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</si>
  <si>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</si>
  <si>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</si>
  <si>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</si>
  <si>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</si>
  <si>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</si>
  <si>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</si>
  <si>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</si>
  <si>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</si>
  <si>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</si>
  <si>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</si>
  <si>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</si>
  <si>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</si>
  <si>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</si>
  <si>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</si>
  <si>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</si>
  <si>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</si>
  <si>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</si>
  <si>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</si>
  <si>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</si>
  <si>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</si>
  <si>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</si>
  <si>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</si>
  <si>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</si>
  <si>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</si>
  <si>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</si>
  <si>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</si>
  <si>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</si>
  <si>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</si>
  <si>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</si>
  <si>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</si>
  <si>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</si>
  <si>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</si>
  <si>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</si>
  <si>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</si>
  <si>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</si>
  <si>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</si>
  <si>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</si>
  <si>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</si>
  <si>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</si>
  <si>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</si>
  <si>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</si>
  <si>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</si>
  <si>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</si>
  <si>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</si>
  <si>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</si>
  <si>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</si>
  <si>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</si>
  <si>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</si>
  <si>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</si>
  <si>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</si>
  <si>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</si>
  <si>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</si>
  <si>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</si>
  <si>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</si>
  <si>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</si>
  <si>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</si>
  <si>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</si>
  <si>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</si>
  <si>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</si>
  <si>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</si>
  <si>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</si>
  <si>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</si>
  <si>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</si>
  <si>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</si>
  <si>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</si>
  <si>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</si>
  <si>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</si>
  <si>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</si>
  <si>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</si>
  <si>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</si>
  <si>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</si>
  <si>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</si>
  <si>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</si>
  <si>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</si>
  <si>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</si>
  <si>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</si>
  <si>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</si>
  <si>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</si>
  <si>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</si>
  <si>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</si>
  <si>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</si>
  <si>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</si>
  <si>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</si>
  <si>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</si>
  <si>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</si>
  <si>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</si>
  <si>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</si>
  <si>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</si>
  <si>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</si>
  <si>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</si>
  <si>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</si>
  <si>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</si>
  <si>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</si>
  <si>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</si>
  <si>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</si>
  <si>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</si>
  <si>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</si>
  <si>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</si>
  <si>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</si>
  <si>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</si>
  <si>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</si>
  <si>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</si>
  <si>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</si>
  <si>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</si>
  <si>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</si>
  <si>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</si>
  <si>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</si>
  <si>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</si>
  <si>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</si>
  <si>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</si>
  <si>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</si>
  <si>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</si>
  <si>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</si>
  <si>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</si>
  <si>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</si>
  <si>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</si>
  <si>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</si>
  <si>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</si>
  <si>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</si>
  <si>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</si>
  <si>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</si>
  <si>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</si>
  <si>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</si>
  <si>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</si>
  <si>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</si>
  <si>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</si>
  <si>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</si>
  <si>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</si>
  <si>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</si>
  <si>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</si>
  <si>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</si>
  <si>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</si>
  <si>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</si>
  <si>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</si>
  <si>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</si>
  <si>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</si>
  <si>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</si>
  <si>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</si>
  <si>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</si>
  <si>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</si>
  <si>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</si>
  <si>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</si>
  <si>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</si>
  <si>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</si>
  <si>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</si>
  <si>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</si>
  <si>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</si>
  <si>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</si>
  <si>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</si>
  <si>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</si>
  <si>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</si>
  <si>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</si>
  <si>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</si>
  <si>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</si>
  <si>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</si>
  <si>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</si>
  <si>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</si>
  <si>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</si>
  <si>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</si>
  <si>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</si>
  <si>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</si>
  <si>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</si>
  <si>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</si>
  <si>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</si>
  <si>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</si>
  <si>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</si>
  <si>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</si>
  <si>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</si>
  <si>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</si>
  <si>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</si>
  <si>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</si>
  <si>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</si>
  <si>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</si>
  <si>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</si>
  <si>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</si>
  <si>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</si>
  <si>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</si>
  <si>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</si>
  <si>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</si>
  <si>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</si>
  <si>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</si>
  <si>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</si>
  <si>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</si>
  <si>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</si>
  <si>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</si>
  <si>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</si>
  <si>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</si>
  <si>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</si>
  <si>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</si>
  <si>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</si>
  <si>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</si>
  <si>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</si>
  <si>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</si>
  <si>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</si>
  <si>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</si>
  <si>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</si>
  <si>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</si>
  <si>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</si>
  <si>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</si>
  <si>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</si>
  <si>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</si>
  <si>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</si>
  <si>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</si>
  <si>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</si>
  <si>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</si>
  <si>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</si>
  <si>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</si>
  <si>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</si>
  <si>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</si>
  <si>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</si>
  <si>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</si>
  <si>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</si>
  <si>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</si>
  <si>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</si>
  <si>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</si>
  <si>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</si>
  <si>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</si>
  <si>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</si>
  <si>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</si>
  <si>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</si>
  <si>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</si>
  <si>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</si>
  <si>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</si>
  <si>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</si>
  <si>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</si>
  <si>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</si>
  <si>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</si>
  <si>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</si>
  <si>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</si>
  <si>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</si>
  <si>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</si>
  <si>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</si>
  <si>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</si>
  <si>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</si>
  <si>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</si>
  <si>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</si>
  <si>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</si>
  <si>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</si>
  <si>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</si>
  <si>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</si>
  <si>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</si>
  <si>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</si>
  <si>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</si>
  <si>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</si>
  <si>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</si>
  <si>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</si>
  <si>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</si>
  <si>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Y</t>
  </si>
  <si>
    <t>both</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</si>
  <si>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</si>
  <si>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</si>
  <si>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</si>
  <si>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</si>
  <si>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</si>
  <si>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</si>
  <si>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</si>
  <si>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</si>
  <si>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</si>
  <si>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</si>
  <si>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</si>
  <si>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</si>
  <si>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</si>
  <si>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</si>
  <si>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</si>
  <si>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</si>
  <si>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</si>
  <si>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</si>
  <si>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</si>
  <si>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</si>
  <si>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</si>
  <si>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</si>
  <si>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</si>
  <si>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</si>
  <si>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</si>
  <si>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</si>
  <si>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</si>
  <si>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</si>
  <si>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</si>
  <si>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</si>
  <si>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</si>
  <si>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</si>
  <si>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</si>
  <si>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Contractual maturities are calculated assuming a zero prepayment scenario on the cover pool assets.</t>
  </si>
  <si>
    <t>10 largest borrowers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</si>
  <si>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</si>
  <si>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</si>
  <si>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</si>
  <si>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</si>
  <si>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</si>
  <si>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</si>
  <si>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</si>
  <si>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</si>
  <si>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</si>
  <si>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</si>
  <si>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</si>
  <si>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</si>
  <si>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</si>
  <si>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</si>
  <si>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</si>
  <si>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</si>
  <si>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</si>
  <si>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</si>
  <si>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</si>
  <si>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</si>
  <si>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</si>
  <si>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</si>
  <si>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</si>
  <si>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</si>
  <si>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</si>
  <si>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</si>
  <si>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</si>
  <si>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</si>
  <si>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</si>
  <si>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</si>
  <si>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</si>
  <si>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</si>
  <si>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</si>
  <si>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</si>
  <si>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</si>
  <si>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</si>
  <si>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</si>
  <si>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</si>
  <si>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</si>
  <si>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</si>
  <si>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</si>
  <si>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</si>
  <si>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</si>
  <si>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</si>
  <si>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</si>
  <si>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</si>
  <si>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</si>
  <si>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</si>
  <si>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</si>
  <si>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</si>
  <si>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</si>
  <si>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</si>
  <si>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</si>
  <si>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</si>
  <si>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</si>
  <si>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</si>
  <si>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</si>
  <si>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</si>
  <si>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</si>
  <si>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</si>
  <si>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</si>
  <si>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</si>
  <si>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</si>
  <si>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</si>
  <si>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</si>
  <si>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</si>
  <si>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</si>
  <si>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</si>
  <si>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</si>
  <si>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</si>
  <si>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</si>
  <si>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</si>
  <si>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</si>
  <si>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</si>
  <si>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</si>
  <si>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</si>
  <si>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</si>
  <si>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</si>
  <si>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</si>
  <si>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</si>
  <si>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</si>
  <si>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</si>
  <si>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</si>
  <si>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</si>
  <si>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</si>
  <si>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</si>
  <si>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</si>
  <si>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</si>
  <si>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</si>
  <si>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</si>
  <si>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</si>
  <si>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</si>
  <si>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</si>
  <si>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</si>
  <si>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</si>
  <si>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</si>
  <si>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</si>
  <si>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</si>
  <si>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</si>
  <si>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</si>
  <si>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</si>
  <si>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</si>
  <si>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</si>
  <si>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</si>
  <si>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</si>
  <si>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</si>
  <si>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</si>
  <si>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</si>
  <si>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</si>
  <si>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</si>
  <si>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</si>
  <si>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</si>
  <si>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</si>
  <si>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</si>
  <si>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</si>
  <si>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</si>
  <si>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</si>
  <si>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</si>
  <si>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</si>
  <si>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</si>
  <si>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</si>
  <si>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résidential  as % of total cover assets</t>
  </si>
  <si>
    <t>commercial as % of total cover assets</t>
  </si>
  <si>
    <t>mortgage as % of total cover assets</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</si>
  <si>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</si>
  <si>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</si>
  <si>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</si>
  <si>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</si>
  <si>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</si>
  <si>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</si>
  <si>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</si>
  <si>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</si>
  <si>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</si>
  <si>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</si>
  <si>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</si>
  <si>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</si>
  <si>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</si>
  <si>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</si>
  <si>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</si>
  <si>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</si>
  <si>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</si>
  <si>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</si>
  <si>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</si>
  <si>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</si>
  <si>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</si>
  <si>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</si>
  <si>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</si>
  <si>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</si>
  <si>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</si>
  <si>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</si>
  <si>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</si>
  <si>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</si>
  <si>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</si>
  <si>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</si>
  <si>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</si>
  <si>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</si>
  <si>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</si>
  <si>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</si>
  <si>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</si>
  <si>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</si>
  <si>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</si>
  <si>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</si>
  <si>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</si>
  <si>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</si>
  <si>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</si>
  <si>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</si>
  <si>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</si>
  <si>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</si>
  <si>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</si>
  <si>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</si>
  <si>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</si>
  <si>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</si>
  <si>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</si>
  <si>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</si>
  <si>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</si>
  <si>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</si>
  <si>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</si>
  <si>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</si>
  <si>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</si>
  <si>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</si>
  <si>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</si>
  <si>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</si>
  <si>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</si>
  <si>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</si>
  <si>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</si>
  <si>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</si>
  <si>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</si>
  <si>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</si>
  <si>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</si>
  <si>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</si>
  <si>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</si>
  <si>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</si>
  <si>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</si>
  <si>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</si>
  <si>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</si>
  <si>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</si>
  <si>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</si>
  <si>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</si>
  <si>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</si>
  <si>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</si>
  <si>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</si>
  <si>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</si>
  <si>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</si>
  <si>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</si>
  <si>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</si>
  <si>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</si>
  <si>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</si>
  <si>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</si>
  <si>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</si>
  <si>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</si>
  <si>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</si>
  <si>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</si>
  <si>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</si>
  <si>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</si>
  <si>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</si>
  <si>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</si>
  <si>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</si>
  <si>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</si>
  <si>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</si>
  <si>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</si>
  <si>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</si>
  <si>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</si>
  <si>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</si>
  <si>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</si>
  <si>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</si>
  <si>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</si>
  <si>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</si>
  <si>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</si>
  <si>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</si>
  <si>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</si>
  <si>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</si>
  <si>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</si>
  <si>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</si>
  <si>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</si>
  <si>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</si>
  <si>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</si>
  <si>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</si>
  <si>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</si>
  <si>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</si>
  <si>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</si>
  <si>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</si>
  <si>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</si>
  <si>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</si>
  <si>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</si>
  <si>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</si>
  <si>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</si>
  <si>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</si>
  <si>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</si>
  <si>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</si>
  <si>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</si>
  <si>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</si>
  <si>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</si>
  <si>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</si>
  <si>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</si>
  <si>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</si>
  <si>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</si>
  <si>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</si>
  <si>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</si>
  <si>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</si>
  <si>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</si>
  <si>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</si>
  <si>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</si>
  <si>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</si>
  <si>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</si>
  <si>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</si>
  <si>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</si>
  <si>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</si>
  <si>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</si>
  <si>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</si>
  <si>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</si>
  <si>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</si>
  <si>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</si>
  <si>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</si>
  <si>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</si>
  <si>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</si>
  <si>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</si>
  <si>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</si>
  <si>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</si>
  <si>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</si>
  <si>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</si>
  <si>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</si>
  <si>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</si>
  <si>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</si>
  <si>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</si>
  <si>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</si>
  <si>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</si>
  <si>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</si>
  <si>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</si>
  <si>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</si>
  <si>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</si>
  <si>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</si>
  <si>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</si>
  <si>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</si>
  <si>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</si>
  <si>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</si>
  <si>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</si>
  <si>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</si>
  <si>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</si>
  <si>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</si>
  <si>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</si>
  <si>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</si>
  <si>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</si>
  <si>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</si>
  <si>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</si>
  <si>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</si>
  <si>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</si>
  <si>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</si>
  <si>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</si>
  <si>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</si>
  <si>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</si>
  <si>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</si>
  <si>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</si>
  <si>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</si>
  <si>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</si>
  <si>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</si>
  <si>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</si>
  <si>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</si>
  <si>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</si>
  <si>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</si>
  <si>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</si>
  <si>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</si>
  <si>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</si>
  <si>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</si>
  <si>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</si>
  <si>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</si>
  <si>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</si>
  <si>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</si>
  <si>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</si>
  <si>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</si>
  <si>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</si>
  <si>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</si>
  <si>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</si>
  <si>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</si>
  <si>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</si>
  <si>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</si>
  <si>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</si>
  <si>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</si>
  <si>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</si>
  <si>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</si>
  <si>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</si>
  <si>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</si>
  <si>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</si>
  <si>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</si>
  <si>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</si>
  <si>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</si>
  <si>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</si>
  <si>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</si>
  <si>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</si>
  <si>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</si>
  <si>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</si>
  <si>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</si>
  <si>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</si>
  <si>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</si>
  <si>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</si>
  <si>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</si>
  <si>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</si>
  <si>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</si>
  <si>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</si>
  <si>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</si>
  <si>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</si>
  <si>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</si>
  <si>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</si>
  <si>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</si>
  <si>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</si>
  <si>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</si>
  <si>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</si>
  <si>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Scope</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</si>
  <si>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</si>
  <si>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</si>
  <si>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</si>
  <si>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</si>
  <si>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</si>
  <si>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</si>
  <si>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</si>
  <si>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</si>
  <si>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</si>
  <si>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</si>
  <si>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</si>
  <si>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</si>
  <si>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</si>
  <si>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</si>
  <si>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</si>
  <si>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</si>
  <si>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</si>
  <si>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</si>
  <si>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</si>
  <si>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</si>
  <si>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</si>
  <si>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</si>
  <si>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</si>
  <si>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</si>
  <si>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</si>
  <si>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</si>
  <si>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</si>
  <si>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</si>
  <si>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</si>
  <si>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</si>
  <si>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</si>
  <si>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</si>
  <si>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</si>
  <si>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</si>
  <si>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</si>
  <si>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</si>
  <si>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</si>
  <si>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</si>
  <si>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</si>
  <si>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</si>
  <si>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</si>
  <si>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</si>
  <si>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</si>
  <si>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</si>
  <si>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</si>
  <si>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</si>
  <si>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</si>
  <si>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</si>
  <si>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</si>
  <si>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</si>
  <si>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</si>
  <si>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</si>
  <si>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</si>
  <si>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</si>
  <si>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</si>
  <si>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</si>
  <si>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</si>
  <si>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</si>
  <si>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</si>
  <si>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</si>
  <si>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</si>
  <si>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</si>
  <si>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</si>
  <si>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</si>
  <si>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</si>
  <si>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</si>
  <si>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</si>
  <si>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</si>
  <si>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</si>
  <si>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</si>
  <si>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</si>
  <si>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</si>
  <si>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</si>
  <si>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</si>
  <si>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</si>
  <si>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</si>
  <si>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</si>
  <si>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</si>
  <si>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</si>
  <si>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</si>
  <si>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</si>
  <si>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</si>
  <si>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</si>
  <si>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</si>
  <si>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</si>
  <si>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</si>
  <si>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</si>
  <si>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</si>
  <si>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</si>
  <si>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</si>
  <si>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</si>
  <si>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</si>
  <si>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</si>
  <si>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</si>
  <si>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</si>
  <si>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</si>
  <si>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</si>
  <si>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</si>
  <si>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</si>
  <si>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</si>
  <si>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</si>
  <si>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</si>
  <si>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</si>
  <si>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</si>
  <si>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</si>
  <si>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</si>
  <si>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</si>
  <si>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</si>
  <si>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</si>
  <si>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</si>
  <si>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</si>
  <si>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</si>
  <si>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</si>
  <si>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</si>
  <si>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</si>
  <si>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</si>
  <si>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</si>
  <si>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</si>
  <si>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</si>
  <si>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</si>
  <si>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</si>
  <si>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</si>
  <si>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</si>
  <si>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</si>
  <si>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</si>
  <si>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</si>
  <si>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</si>
  <si>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</si>
  <si>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</si>
  <si>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</si>
  <si>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</si>
  <si>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</si>
  <si>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</si>
  <si>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</si>
  <si>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</si>
  <si>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</si>
  <si>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</si>
  <si>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</si>
  <si>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</si>
  <si>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</si>
  <si>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</si>
  <si>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</si>
  <si>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</si>
  <si>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</si>
  <si>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</si>
  <si>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(in accordance with CRR/CRD4)</t>
  </si>
  <si>
    <t>AUD</t>
  </si>
  <si>
    <t>CAD</t>
  </si>
  <si>
    <t>GBP</t>
  </si>
  <si>
    <t>PLN</t>
  </si>
  <si>
    <t>5. Breakdown by regions of main country of origin</t>
  </si>
  <si>
    <t>Definition</t>
  </si>
  <si>
    <t>Worksheet E: Optional ECB-ECAIs data</t>
  </si>
  <si>
    <t>Yes</t>
  </si>
  <si>
    <t>other</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</si>
  <si>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</si>
  <si>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</si>
  <si>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</si>
  <si>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</si>
  <si>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</si>
  <si>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</si>
  <si>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</si>
  <si>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</si>
  <si>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</si>
  <si>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</si>
  <si>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</si>
  <si>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</si>
  <si>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</si>
  <si>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</si>
  <si>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</si>
  <si>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</si>
  <si>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</si>
  <si>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</si>
  <si>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</si>
  <si>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</si>
  <si>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</si>
  <si>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</si>
  <si>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</si>
  <si>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</si>
  <si>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</si>
  <si>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</si>
  <si>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</si>
  <si>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</si>
  <si>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</si>
  <si>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</si>
  <si>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</si>
  <si>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</si>
  <si>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</si>
  <si>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</si>
  <si>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</si>
  <si>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</si>
  <si>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</si>
  <si>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</si>
  <si>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</si>
  <si>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</si>
  <si>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</si>
  <si>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</si>
  <si>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</si>
  <si>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</si>
  <si>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</si>
  <si>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</si>
  <si>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</si>
  <si>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</si>
  <si>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</si>
  <si>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</si>
  <si>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</si>
  <si>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</si>
  <si>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</si>
  <si>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</si>
  <si>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</si>
  <si>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</si>
  <si>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</si>
  <si>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</si>
  <si>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</si>
  <si>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</si>
  <si>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</si>
  <si>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</si>
  <si>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</si>
  <si>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</si>
  <si>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</si>
  <si>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</si>
  <si>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</si>
  <si>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M.7A.17.10</t>
  </si>
  <si>
    <t>M.7A.17.11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</si>
  <si>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</si>
  <si>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</si>
  <si>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</si>
  <si>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</si>
  <si>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</si>
  <si>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</si>
  <si>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</si>
  <si>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</si>
  <si>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</si>
  <si>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</si>
  <si>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</si>
  <si>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</si>
  <si>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</si>
  <si>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</si>
  <si>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</si>
  <si>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</si>
  <si>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</si>
  <si>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</si>
  <si>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M.2A.19.2</t>
  </si>
  <si>
    <t>Existing property</t>
  </si>
  <si>
    <t>M.2A.19.3</t>
  </si>
  <si>
    <t>M.2A.19.4</t>
  </si>
  <si>
    <t>M.2A.19.5</t>
  </si>
  <si>
    <t>Number of CRE</t>
  </si>
  <si>
    <t>% No. of CRE</t>
  </si>
  <si>
    <t>Existing Property</t>
  </si>
  <si>
    <t>Subsidised housing</t>
  </si>
  <si>
    <t>M.7A.13.6</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</si>
  <si>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</si>
  <si>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</si>
  <si>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</si>
  <si>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</si>
  <si>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</si>
  <si>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</si>
  <si>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</si>
  <si>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</si>
  <si>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</si>
  <si>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</si>
  <si>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</si>
  <si>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</si>
  <si>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</si>
  <si>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</si>
  <si>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</si>
  <si>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</si>
  <si>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</si>
  <si>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</si>
  <si>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</si>
  <si>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</si>
  <si>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</si>
  <si>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</si>
  <si>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</si>
  <si>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</si>
  <si>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</si>
  <si>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</si>
  <si>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</si>
  <si>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</si>
  <si>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</si>
  <si>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</si>
  <si>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</si>
  <si>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</si>
  <si>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</si>
  <si>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</si>
  <si>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</si>
  <si>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</si>
  <si>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</si>
  <si>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</si>
  <si>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</si>
  <si>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</si>
  <si>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</si>
  <si>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</si>
  <si>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</si>
  <si>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</si>
  <si>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</si>
  <si>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</si>
  <si>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</si>
  <si>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</si>
  <si>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</si>
  <si>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</si>
  <si>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</si>
  <si>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</si>
  <si>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</si>
  <si>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</si>
  <si>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</si>
  <si>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</si>
  <si>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</si>
  <si>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</si>
  <si>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</si>
  <si>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</si>
  <si>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</si>
  <si>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</si>
  <si>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</si>
  <si>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</si>
  <si>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</si>
  <si>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</si>
  <si>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</si>
  <si>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</si>
  <si>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</si>
  <si>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</si>
  <si>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</si>
  <si>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</si>
  <si>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</si>
  <si>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</si>
  <si>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</si>
  <si>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</si>
  <si>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</si>
  <si>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</si>
  <si>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</si>
  <si>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</si>
  <si>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</si>
  <si>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</si>
  <si>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</si>
  <si>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</si>
  <si>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</si>
  <si>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</si>
  <si>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</si>
  <si>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</si>
  <si>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</si>
  <si>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</si>
  <si>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</si>
  <si>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</si>
  <si>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</si>
  <si>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</si>
  <si>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</si>
  <si>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</si>
  <si>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</si>
  <si>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</si>
  <si>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</si>
  <si>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</si>
  <si>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</si>
  <si>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</si>
  <si>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</si>
  <si>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</si>
  <si>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</si>
  <si>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</si>
  <si>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</si>
  <si>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</si>
  <si>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</si>
  <si>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</si>
  <si>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</si>
  <si>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</si>
  <si>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</si>
  <si>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</si>
  <si>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</si>
  <si>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</si>
  <si>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</si>
  <si>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</si>
  <si>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</si>
  <si>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</si>
  <si>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</si>
  <si>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</si>
  <si>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</si>
  <si>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</si>
  <si>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</si>
  <si>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</si>
  <si>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</si>
  <si>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</si>
  <si>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</si>
  <si>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</si>
  <si>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</si>
  <si>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</si>
  <si>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</si>
  <si>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</si>
  <si>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</si>
  <si>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</si>
  <si>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</si>
  <si>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</si>
  <si>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</si>
  <si>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</si>
  <si>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</si>
  <si>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</si>
  <si>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</si>
  <si>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</si>
  <si>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</si>
  <si>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</si>
  <si>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</si>
  <si>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</si>
  <si>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</si>
  <si>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</si>
  <si>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</si>
  <si>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</si>
  <si>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</si>
  <si>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</si>
  <si>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</si>
  <si>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</si>
  <si>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</si>
  <si>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</si>
  <si>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</si>
  <si>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</si>
  <si>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</si>
  <si>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</si>
  <si>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</si>
  <si>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</si>
  <si>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</si>
  <si>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</si>
  <si>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</si>
  <si>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</si>
  <si>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</si>
  <si>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</si>
  <si>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</si>
  <si>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</si>
  <si>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</si>
  <si>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</si>
  <si>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</si>
  <si>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</si>
  <si>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</si>
  <si>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</si>
  <si>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</si>
  <si>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</si>
  <si>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</si>
  <si>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</si>
  <si>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</si>
  <si>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</si>
  <si>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</si>
  <si>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</si>
  <si>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</si>
  <si>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</si>
  <si>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</si>
  <si>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</si>
  <si>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</si>
  <si>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</si>
  <si>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</si>
  <si>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</si>
  <si>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</si>
  <si>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</si>
  <si>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</si>
  <si>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</si>
  <si>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</si>
  <si>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</si>
  <si>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</si>
  <si>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</si>
  <si>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</si>
  <si>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</si>
  <si>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</si>
  <si>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</si>
  <si>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</si>
  <si>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</si>
  <si>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</si>
  <si>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</si>
  <si>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</si>
  <si>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</si>
  <si>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</si>
  <si>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</si>
  <si>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</si>
  <si>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</si>
  <si>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</si>
  <si>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</si>
  <si>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</si>
  <si>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</si>
  <si>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</si>
  <si>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</si>
  <si>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</si>
  <si>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</si>
  <si>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</si>
  <si>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</si>
  <si>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</si>
  <si>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</si>
  <si>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</si>
  <si>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</si>
  <si>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</si>
  <si>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</si>
  <si>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</si>
  <si>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</si>
  <si>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</si>
  <si>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</si>
  <si>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</si>
  <si>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</si>
  <si>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</si>
  <si>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</si>
  <si>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</si>
  <si>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</si>
  <si>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</si>
  <si>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</si>
  <si>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</si>
  <si>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</si>
  <si>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</si>
  <si>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</si>
  <si>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</si>
  <si>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</si>
  <si>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</si>
  <si>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</si>
  <si>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</si>
  <si>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</si>
  <si>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</si>
  <si>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</si>
  <si>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</si>
  <si>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</si>
  <si>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</si>
  <si>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</si>
  <si>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</si>
  <si>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</si>
  <si>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</si>
  <si>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</si>
  <si>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</si>
  <si>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</si>
  <si>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</si>
  <si>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</si>
  <si>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</si>
  <si>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</si>
  <si>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</si>
  <si>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</si>
  <si>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</si>
  <si>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</si>
  <si>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</si>
  <si>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</si>
  <si>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</si>
  <si>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</si>
  <si>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</si>
  <si>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</si>
  <si>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</si>
  <si>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</si>
  <si>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</si>
  <si>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</si>
  <si>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</si>
  <si>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</si>
  <si>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</si>
  <si>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</si>
  <si>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</si>
  <si>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</si>
  <si>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</si>
  <si>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</si>
  <si>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</si>
  <si>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</si>
  <si>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</si>
  <si>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</si>
  <si>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</si>
  <si>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</si>
  <si>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</si>
  <si>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</si>
  <si>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</si>
  <si>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</si>
  <si>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</si>
  <si>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</si>
  <si>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</si>
  <si>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</si>
  <si>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</si>
  <si>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</si>
  <si>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</si>
  <si>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</si>
  <si>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</si>
  <si>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</si>
  <si>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</si>
  <si>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</si>
  <si>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</si>
  <si>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</si>
  <si>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</si>
  <si>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</si>
  <si>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</si>
  <si>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</si>
  <si>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</si>
  <si>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</si>
  <si>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</si>
  <si>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</si>
  <si>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</si>
  <si>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</si>
  <si>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</si>
  <si>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</si>
  <si>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</si>
  <si>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</si>
  <si>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</si>
  <si>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</si>
  <si>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</si>
  <si>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</si>
  <si>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</si>
  <si>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</si>
  <si>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</si>
  <si>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</si>
  <si>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</si>
  <si>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</si>
  <si>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</si>
  <si>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</si>
  <si>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</si>
  <si>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</si>
  <si>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</si>
  <si>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</si>
  <si>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</si>
  <si>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</si>
  <si>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</si>
  <si>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</si>
  <si>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</si>
  <si>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</si>
  <si>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</si>
  <si>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</si>
  <si>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</si>
  <si>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</si>
  <si>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</si>
  <si>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</si>
  <si>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</si>
  <si>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</si>
  <si>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</si>
  <si>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</si>
  <si>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</si>
  <si>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</si>
  <si>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</si>
  <si>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</si>
  <si>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</si>
  <si>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</si>
  <si>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</si>
  <si>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</si>
  <si>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</si>
  <si>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</si>
  <si>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</si>
  <si>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</si>
  <si>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</si>
  <si>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</si>
  <si>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</si>
  <si>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</si>
  <si>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</si>
  <si>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</si>
  <si>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</si>
  <si>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</si>
  <si>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</si>
  <si>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</si>
  <si>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</si>
  <si>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</si>
  <si>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</si>
  <si>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</si>
  <si>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</si>
  <si>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</si>
  <si>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</si>
  <si>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</si>
  <si>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</si>
  <si>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</si>
  <si>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</si>
  <si>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</si>
  <si>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</si>
  <si>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</si>
  <si>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</si>
  <si>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</si>
  <si>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</si>
  <si>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</si>
  <si>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</si>
  <si>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</si>
  <si>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</si>
  <si>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</si>
  <si>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</si>
  <si>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</si>
  <si>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</si>
  <si>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</si>
  <si>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</si>
  <si>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</si>
  <si>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</si>
  <si>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</si>
  <si>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</si>
  <si>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</si>
  <si>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</si>
  <si>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</si>
  <si>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</si>
  <si>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</si>
  <si>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</si>
  <si>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</si>
  <si>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</si>
  <si>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</si>
  <si>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</si>
  <si>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</si>
  <si>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</si>
  <si>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</si>
  <si>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</si>
  <si>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</si>
  <si>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</si>
  <si>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</si>
  <si>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</si>
  <si>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</si>
  <si>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</si>
  <si>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</si>
  <si>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</si>
  <si>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</si>
  <si>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</si>
  <si>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</si>
  <si>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</si>
  <si>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</si>
  <si>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</si>
  <si>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</si>
  <si>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</si>
  <si>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</si>
  <si>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</si>
  <si>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</si>
  <si>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</si>
  <si>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</si>
  <si>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</si>
  <si>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</si>
  <si>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</si>
  <si>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</si>
  <si>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</si>
  <si>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</si>
  <si>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</si>
  <si>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</si>
  <si>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</si>
  <si>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other RE with a social relevant purpose</t>
  </si>
  <si>
    <t>OSM.2B.23.1</t>
  </si>
  <si>
    <t>o/w Cultural purposes</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</si>
  <si>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</si>
  <si>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</si>
  <si>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</si>
  <si>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</si>
  <si>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</si>
  <si>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</si>
  <si>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</si>
  <si>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</si>
  <si>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</si>
  <si>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</si>
  <si>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</si>
  <si>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</si>
  <si>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</si>
  <si>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</si>
  <si>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</si>
  <si>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</si>
  <si>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</si>
  <si>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</si>
  <si>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</si>
  <si>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</si>
  <si>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</si>
  <si>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</si>
  <si>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</si>
  <si>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</si>
  <si>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</si>
  <si>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</si>
  <si>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</si>
  <si>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</si>
  <si>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</si>
  <si>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</si>
  <si>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</si>
  <si>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</si>
  <si>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</si>
  <si>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</si>
  <si>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</si>
  <si>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</si>
  <si>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</si>
  <si>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</si>
  <si>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</si>
  <si>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</si>
  <si>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</si>
  <si>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</si>
  <si>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</si>
  <si>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</si>
  <si>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</si>
  <si>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</si>
  <si>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</si>
  <si>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</si>
  <si>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</si>
  <si>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</si>
  <si>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</si>
  <si>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</si>
  <si>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</si>
  <si>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</si>
  <si>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</si>
  <si>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</si>
  <si>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</si>
  <si>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</si>
  <si>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</si>
  <si>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</si>
  <si>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14. Sustainable or other special purpose strategy - optional</t>
  </si>
  <si>
    <t>G.3.14.1</t>
  </si>
  <si>
    <t>G.3.14.2</t>
  </si>
  <si>
    <t>G.3.14.3</t>
  </si>
  <si>
    <t>G.3.14.4</t>
  </si>
  <si>
    <t>Worksheet B3: HTT Shipping Assets</t>
  </si>
  <si>
    <t>Worksheet D &amp; Onwards (If Any): National Transparency Template</t>
  </si>
  <si>
    <t>Worksheet F1: Optional Sustainable M data</t>
  </si>
  <si>
    <t>Temp. Optional COVID 19 impact</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</si>
  <si>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</si>
  <si>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</si>
  <si>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</si>
  <si>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</si>
  <si>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</si>
  <si>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</si>
  <si>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</si>
  <si>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</si>
  <si>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</si>
  <si>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</si>
  <si>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</si>
  <si>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</si>
  <si>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</si>
  <si>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</si>
  <si>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</si>
  <si>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</si>
  <si>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</si>
  <si>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</si>
  <si>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</si>
  <si>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</si>
  <si>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</si>
  <si>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</si>
  <si>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</si>
  <si>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</si>
  <si>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</si>
  <si>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</si>
  <si>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</si>
  <si>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</si>
  <si>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</si>
  <si>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</si>
  <si>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</si>
  <si>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</si>
  <si>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</si>
  <si>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</si>
  <si>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</si>
  <si>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</si>
  <si>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</si>
  <si>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</si>
  <si>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</si>
  <si>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</si>
  <si>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</si>
  <si>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</si>
  <si>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</si>
  <si>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</si>
  <si>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</si>
  <si>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</si>
  <si>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</si>
  <si>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</si>
  <si>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</si>
  <si>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</si>
  <si>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</si>
  <si>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</si>
  <si>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</si>
  <si>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25. EPC  Information of the financed CRE - optional</t>
  </si>
  <si>
    <t>26. Average energy use intensity (kWh/m2) - optional</t>
  </si>
  <si>
    <t>27. CRE Age Structure - optional</t>
  </si>
  <si>
    <t>28. New Commercial Property - optional</t>
  </si>
  <si>
    <t>M.7B.29.1</t>
  </si>
  <si>
    <t>M.7B.29.2</t>
  </si>
  <si>
    <t>M.7B.29.3</t>
  </si>
  <si>
    <t>M.7B.29.4</t>
  </si>
  <si>
    <t>M.7B.29.5</t>
  </si>
  <si>
    <t>M.7B.29.6</t>
  </si>
  <si>
    <t>M.7B.29.7</t>
  </si>
  <si>
    <t>M.7B.29.8</t>
  </si>
  <si>
    <t>M.7B.29.9</t>
  </si>
  <si>
    <t>M.7B.29.10</t>
  </si>
  <si>
    <t>M.7B.29.11</t>
  </si>
  <si>
    <t>M.7B.29.12</t>
  </si>
  <si>
    <t>M.7B.29.13</t>
  </si>
  <si>
    <t>M.7B.29.14</t>
  </si>
  <si>
    <t>M.7B.29.15</t>
  </si>
  <si>
    <t>M.7B.29.16</t>
  </si>
  <si>
    <t>M.7B.29.17</t>
  </si>
  <si>
    <t>M.7B.21.11</t>
  </si>
  <si>
    <t>M.7B.21.12</t>
  </si>
  <si>
    <t>M.7B.21.13</t>
  </si>
  <si>
    <t>M.7B.21.14</t>
  </si>
  <si>
    <t>M.7B.21.15</t>
  </si>
  <si>
    <t>M.7B.21.16</t>
  </si>
  <si>
    <t>M.7B.21.17</t>
  </si>
  <si>
    <t>M.7B.21.18</t>
  </si>
  <si>
    <t>M.7B.21.19</t>
  </si>
  <si>
    <t>M.7B.21.20</t>
  </si>
  <si>
    <t>M.7B.21.21</t>
  </si>
  <si>
    <t>M.7B.21.22</t>
  </si>
  <si>
    <t>M.7B.21.23</t>
  </si>
  <si>
    <t>M.7B.21.24</t>
  </si>
  <si>
    <t>M.7B.21.25</t>
  </si>
  <si>
    <t>M.7B.21.26</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</si>
  <si>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</si>
  <si>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</si>
  <si>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</si>
  <si>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</si>
  <si>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</si>
  <si>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</si>
  <si>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</si>
  <si>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</si>
  <si>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</si>
  <si>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</si>
  <si>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</si>
  <si>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</si>
  <si>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</si>
  <si>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</si>
  <si>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</si>
  <si>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</si>
  <si>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</si>
  <si>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</si>
  <si>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</si>
  <si>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</si>
  <si>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</si>
  <si>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</si>
  <si>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</si>
  <si>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</si>
  <si>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</si>
  <si>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</si>
  <si>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</si>
  <si>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</si>
  <si>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</si>
  <si>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</si>
  <si>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</si>
  <si>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</si>
  <si>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</si>
  <si>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</si>
  <si>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</si>
  <si>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</si>
  <si>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</si>
  <si>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</si>
  <si>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</si>
  <si>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</si>
  <si>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</si>
  <si>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</si>
  <si>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</si>
  <si>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</si>
  <si>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</si>
  <si>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</si>
  <si>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</si>
  <si>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</si>
  <si>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</si>
  <si>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</si>
  <si>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</si>
  <si>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</si>
  <si>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</si>
  <si>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</si>
  <si>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</si>
  <si>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</si>
  <si>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</si>
  <si>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</si>
  <si>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</si>
  <si>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</si>
  <si>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</si>
  <si>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</si>
  <si>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</si>
  <si>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</si>
  <si>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</si>
  <si>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</si>
  <si>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</si>
  <si>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</si>
  <si>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</si>
  <si>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</si>
  <si>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</si>
  <si>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</si>
  <si>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</si>
  <si>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</si>
  <si>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</si>
  <si>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</si>
  <si>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</si>
  <si>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</si>
  <si>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</si>
  <si>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</si>
  <si>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</si>
  <si>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</si>
  <si>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M.7B.28.1</t>
  </si>
  <si>
    <t>M.7B.28.2</t>
  </si>
  <si>
    <t>M.7B.28.3</t>
  </si>
  <si>
    <t>M.7B.28.4</t>
  </si>
  <si>
    <t>M.7B.28.5</t>
  </si>
  <si>
    <t>SM.2A.20.1</t>
  </si>
  <si>
    <t>TBC at a country level</t>
  </si>
  <si>
    <t>[For completion]</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</si>
  <si>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</si>
  <si>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</si>
  <si>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</si>
  <si>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</si>
  <si>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</si>
  <si>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</si>
  <si>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</si>
  <si>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</si>
  <si>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</si>
  <si>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</si>
  <si>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</si>
  <si>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</si>
  <si>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</si>
  <si>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</si>
  <si>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</si>
  <si>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</si>
  <si>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</si>
  <si>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</si>
  <si>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</si>
  <si>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</si>
  <si>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</si>
  <si>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</si>
  <si>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</si>
  <si>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</si>
  <si>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</si>
  <si>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</si>
  <si>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</si>
  <si>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</si>
  <si>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</si>
  <si>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</si>
  <si>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</si>
  <si>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</si>
  <si>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</si>
  <si>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</si>
  <si>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</si>
  <si>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</si>
  <si>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</si>
  <si>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</si>
  <si>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</si>
  <si>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</si>
  <si>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</si>
  <si>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</si>
  <si>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</si>
  <si>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</si>
  <si>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</si>
  <si>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</si>
  <si>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</si>
  <si>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</si>
  <si>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</si>
  <si>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</si>
  <si>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</si>
  <si>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</si>
  <si>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</si>
  <si>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</si>
  <si>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</si>
  <si>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</si>
  <si>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</si>
  <si>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</si>
  <si>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</si>
  <si>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</si>
  <si>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</si>
  <si>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</si>
  <si>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</si>
  <si>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</si>
  <si>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</si>
  <si>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</si>
  <si>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</si>
  <si>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</si>
  <si>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</si>
  <si>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</si>
  <si>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</si>
  <si>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</si>
  <si>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</si>
  <si>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</si>
  <si>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</si>
  <si>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</si>
  <si>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</si>
  <si>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</si>
  <si>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</si>
  <si>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</si>
  <si>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</si>
  <si>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</si>
  <si>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</si>
  <si>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</si>
  <si>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</si>
  <si>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</si>
  <si>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</si>
  <si>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27. CRE Age Structure</t>
  </si>
  <si>
    <t>1946 - 1960</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</si>
  <si>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</si>
  <si>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</si>
  <si>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</si>
  <si>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</si>
  <si>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</si>
  <si>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</si>
  <si>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</si>
  <si>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</si>
  <si>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</si>
  <si>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</si>
  <si>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</si>
  <si>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</si>
  <si>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</si>
  <si>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</si>
  <si>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</si>
  <si>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</si>
  <si>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</si>
  <si>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</si>
  <si>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</si>
  <si>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</si>
  <si>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</si>
  <si>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</si>
  <si>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</si>
  <si>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</si>
  <si>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</si>
  <si>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</si>
  <si>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</si>
  <si>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</si>
  <si>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</si>
  <si>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</si>
  <si>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</si>
  <si>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Accueil - Foncier</t>
  </si>
  <si>
    <t>Country Comparison :: Covered Bond Label</t>
  </si>
  <si>
    <t>Compagnie de Financement Foncier :: Covered Bond Label</t>
  </si>
  <si>
    <t>CBD Compliance</t>
  </si>
  <si>
    <t>ISK</t>
  </si>
  <si>
    <t>G.3.6.17</t>
  </si>
  <si>
    <t>G.3.6.18</t>
  </si>
  <si>
    <t>G.3.6.19</t>
  </si>
  <si>
    <t>G.3.7.17</t>
  </si>
  <si>
    <t>G.3.7.18</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</si>
  <si>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</si>
  <si>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</si>
  <si>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</si>
  <si>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</si>
  <si>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</si>
  <si>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</si>
  <si>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</si>
  <si>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</si>
  <si>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</si>
  <si>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</si>
  <si>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</si>
  <si>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</si>
  <si>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</si>
  <si>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</si>
  <si>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</si>
  <si>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</si>
  <si>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</si>
  <si>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</si>
  <si>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</si>
  <si>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</si>
  <si>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</si>
  <si>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</si>
  <si>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</si>
  <si>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</si>
  <si>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</si>
  <si>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</si>
  <si>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</si>
  <si>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</si>
  <si>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</si>
  <si>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</si>
  <si>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</si>
  <si>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</si>
  <si>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</si>
  <si>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</si>
  <si>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</si>
  <si>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</si>
  <si>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</si>
  <si>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</si>
  <si>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2006 - 2010</t>
  </si>
  <si>
    <t>2011 - 2015</t>
  </si>
  <si>
    <t>2016 - 2020</t>
  </si>
  <si>
    <t>2021 and onwards</t>
  </si>
  <si>
    <t>M.7A.17.12</t>
  </si>
  <si>
    <t>M.7A.17.13</t>
  </si>
  <si>
    <t>M.7A.17.14</t>
  </si>
  <si>
    <t>Ton CO2 (per year)</t>
  </si>
  <si>
    <t>Ton CO2 (per year) (LTV adjusted)</t>
  </si>
  <si>
    <t>kg CO2/m2 (per year)</t>
  </si>
  <si>
    <t>Weighted Average</t>
  </si>
  <si>
    <t>M.7B.27.12</t>
  </si>
  <si>
    <t>M.7B.27.13</t>
  </si>
  <si>
    <t>M.7B.27.14</t>
  </si>
  <si>
    <r>
      <t xml:space="preserve">29. CO2 emission related to CRE </t>
    </r>
    <r>
      <rPr>
        <b/>
        <i/>
        <sz val="10"/>
        <rFont val="Calibri"/>
        <family val="2"/>
        <scheme val="minor"/>
      </rPr>
      <t>- as per national availability</t>
    </r>
  </si>
  <si>
    <t>Ton CO2 (LTV adjusted) (per year)</t>
  </si>
  <si>
    <t>Defaulted Loans pursuant Art 178 CRR</t>
  </si>
  <si>
    <t>SM.2A.17.12</t>
  </si>
  <si>
    <t>SM.2A.17.13</t>
  </si>
  <si>
    <t>SM.2A.17.14</t>
  </si>
  <si>
    <t>SM.2B.27.12</t>
  </si>
  <si>
    <t>SM.2B.27.13</t>
  </si>
  <si>
    <t>SM.2B.27.14</t>
  </si>
  <si>
    <t>M.7B.29.18</t>
  </si>
  <si>
    <t>M.7B.29.19</t>
  </si>
  <si>
    <t>Labelled Cover Pool Name</t>
  </si>
  <si>
    <t>G.3.2.3</t>
  </si>
  <si>
    <t>Total OC (absolute value in mn)</t>
  </si>
  <si>
    <t>F1. Harmonised Transparency Template - Sustainable Mortgage Data</t>
  </si>
  <si>
    <t>o/w Renewable Energy and Renewable Energy Transmission</t>
  </si>
  <si>
    <t>Total sustainable Mortgages</t>
  </si>
  <si>
    <t>2.A Residential Cover Pool</t>
  </si>
  <si>
    <t>16. Primary Energy intensity (kWh/m2 per year)</t>
  </si>
  <si>
    <t>OSM.2A.17.1</t>
  </si>
  <si>
    <t>OSM.2A.17.2</t>
  </si>
  <si>
    <t>OSM.2A.17.3</t>
  </si>
  <si>
    <t>OSM.2A.17.4</t>
  </si>
  <si>
    <t>OSM.2A.17.5</t>
  </si>
  <si>
    <t>OSM.2A.17.6</t>
  </si>
  <si>
    <t>OSM.2A.17.7</t>
  </si>
  <si>
    <t>OSM.2A.17.8</t>
  </si>
  <si>
    <t>OSM.2A.17.9</t>
  </si>
  <si>
    <t>OSM.2A.17.10</t>
  </si>
  <si>
    <t>2.B Sustainable Commercial Cover Pool</t>
  </si>
  <si>
    <t>Property developers / Building under construction</t>
  </si>
  <si>
    <t>OSM.2B.27.1</t>
  </si>
  <si>
    <t>OSM.2B.27.2</t>
  </si>
  <si>
    <t>OSM.2B.27.3</t>
  </si>
  <si>
    <t>OSM.2B.27.4</t>
  </si>
  <si>
    <t>OSM.2B.27.5</t>
  </si>
  <si>
    <t>OSM.2B.27.6</t>
  </si>
  <si>
    <t>OSM.2B.27.7</t>
  </si>
  <si>
    <t>OSM.2B.27.8</t>
  </si>
  <si>
    <t>OSM.2B.27.9</t>
  </si>
  <si>
    <t>OSM.2B.27.10</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</si>
  <si>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</si>
  <si>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</si>
  <si>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</si>
  <si>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</si>
  <si>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</si>
  <si>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</si>
  <si>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</si>
  <si>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</si>
  <si>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</si>
  <si>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</si>
  <si>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</si>
  <si>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</si>
  <si>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</si>
  <si>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</si>
  <si>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</si>
  <si>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</si>
  <si>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</si>
  <si>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</si>
  <si>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</si>
  <si>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</si>
  <si>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</si>
  <si>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</si>
  <si>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</si>
  <si>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</si>
  <si>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</si>
  <si>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</si>
  <si>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</si>
  <si>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</si>
  <si>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</si>
  <si>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</si>
  <si>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</si>
  <si>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</si>
  <si>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</si>
  <si>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</si>
  <si>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</si>
  <si>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</si>
  <si>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</si>
  <si>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</si>
  <si>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</si>
  <si>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</si>
  <si>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</si>
  <si>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</si>
  <si>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</si>
  <si>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</si>
  <si>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</si>
  <si>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</si>
  <si>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</si>
  <si>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</si>
  <si>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</si>
  <si>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</si>
  <si>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</si>
  <si>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</si>
  <si>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</si>
  <si>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</si>
  <si>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</si>
  <si>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</si>
  <si>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</si>
  <si>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</si>
  <si>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</si>
  <si>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</si>
  <si>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</si>
  <si>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</si>
  <si>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</si>
  <si>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</si>
  <si>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</si>
  <si>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</si>
  <si>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</si>
  <si>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</si>
  <si>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</si>
  <si>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</si>
  <si>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</si>
  <si>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</si>
  <si>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</si>
  <si>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</si>
  <si>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</si>
  <si>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</si>
  <si>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</si>
  <si>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</si>
  <si>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</si>
  <si>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</si>
  <si>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</si>
  <si>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</si>
  <si>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</si>
  <si>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</si>
  <si>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</si>
  <si>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</si>
  <si>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</si>
  <si>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</si>
  <si>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</si>
  <si>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</si>
  <si>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</si>
  <si>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</si>
  <si>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</si>
  <si>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</si>
  <si>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</si>
  <si>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</si>
  <si>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</si>
  <si>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</si>
  <si>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</si>
  <si>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</si>
  <si>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</si>
  <si>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</si>
  <si>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</si>
  <si>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</si>
  <si>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</si>
  <si>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</si>
  <si>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</si>
  <si>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</si>
  <si>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</si>
  <si>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</si>
  <si>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</si>
  <si>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</si>
  <si>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</si>
  <si>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</si>
  <si>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</si>
  <si>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</si>
  <si>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</si>
  <si>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</si>
  <si>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</si>
  <si>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</si>
  <si>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</si>
  <si>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</si>
  <si>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</si>
  <si>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</si>
  <si>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</si>
  <si>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</si>
  <si>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</si>
  <si>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</si>
  <si>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</si>
  <si>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</si>
  <si>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</si>
  <si>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</si>
  <si>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</si>
  <si>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</si>
  <si>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</si>
  <si>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</si>
  <si>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</si>
  <si>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</si>
  <si>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</si>
  <si>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</si>
  <si>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</si>
  <si>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</si>
  <si>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</si>
  <si>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</si>
  <si>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</si>
  <si>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</si>
  <si>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</si>
  <si>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</si>
  <si>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</si>
  <si>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</si>
  <si>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</si>
  <si>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</si>
  <si>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</si>
  <si>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</si>
  <si>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</si>
  <si>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</si>
  <si>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</si>
  <si>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</si>
  <si>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</si>
  <si>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</si>
  <si>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</si>
  <si>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</si>
  <si>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</si>
  <si>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</si>
  <si>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</si>
  <si>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</si>
  <si>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</si>
  <si>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</si>
  <si>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</si>
  <si>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</si>
  <si>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</si>
  <si>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</si>
  <si>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</si>
  <si>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</si>
  <si>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</si>
  <si>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</si>
  <si>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</si>
  <si>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</si>
  <si>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</si>
  <si>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</si>
  <si>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</si>
  <si>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</si>
  <si>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</si>
  <si>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</si>
  <si>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</si>
  <si>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</si>
  <si>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</si>
  <si>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</si>
  <si>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</si>
  <si>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</si>
  <si>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</si>
  <si>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</si>
  <si>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</si>
  <si>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</si>
  <si>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</si>
  <si>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</si>
  <si>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</si>
  <si>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</si>
  <si>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</si>
  <si>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</si>
  <si>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</si>
  <si>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</si>
  <si>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 xml:space="preserve">o/w Claimguaranteed by local/municipal authorities </t>
  </si>
  <si>
    <t>OSPS.2.8.8</t>
  </si>
  <si>
    <t>OSPS.2.8.9</t>
  </si>
  <si>
    <t>OSPS.2.8.10</t>
  </si>
  <si>
    <t>OSPS.2.8.11</t>
  </si>
  <si>
    <t>OSPS.2.8.12</t>
  </si>
  <si>
    <t>OSPS.2.8.13</t>
  </si>
  <si>
    <t>SPS.2.9.1</t>
  </si>
  <si>
    <t>OSPS.2.9.1</t>
  </si>
  <si>
    <t>OSPS.2.9.2</t>
  </si>
  <si>
    <t>OSPS.2.9.3</t>
  </si>
  <si>
    <t>OSPS.2.9.4</t>
  </si>
  <si>
    <t>SPS.2.10.1</t>
  </si>
  <si>
    <t>10 largest exposures</t>
  </si>
  <si>
    <t>OSPS.2.10.1</t>
  </si>
  <si>
    <t>OSPS.2.10.2</t>
  </si>
  <si>
    <t>OSPS.2.10.3</t>
  </si>
  <si>
    <t>OSPS.2.10.4</t>
  </si>
  <si>
    <t>OSPS.2.10.5</t>
  </si>
  <si>
    <t>OSPS.2.10.6</t>
  </si>
  <si>
    <r>
      <t>Is sustainability based on s</t>
    </r>
    <r>
      <rPr>
        <b/>
        <sz val="11"/>
        <rFont val="Calibri"/>
        <family val="2"/>
        <scheme val="minor"/>
      </rPr>
      <t>ustainable assets not present in the cover pool</t>
    </r>
    <r>
      <rPr>
        <sz val="11"/>
        <rFont val="Calibri"/>
        <family val="2"/>
        <scheme val="minor"/>
      </rPr>
      <t>?</t>
    </r>
  </si>
  <si>
    <t>[Yes/No]</t>
  </si>
  <si>
    <t>Who has provided Second Party Opinion</t>
  </si>
  <si>
    <t xml:space="preserve">Further details on proceeds strategy </t>
  </si>
  <si>
    <t>[link/glossary entry]</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</si>
  <si>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</si>
  <si>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</si>
  <si>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</si>
  <si>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</si>
  <si>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</si>
  <si>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</si>
  <si>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</si>
  <si>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</si>
  <si>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</si>
  <si>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</si>
  <si>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</si>
  <si>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</si>
  <si>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</si>
  <si>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</si>
  <si>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</si>
  <si>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</si>
  <si>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</si>
  <si>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</si>
  <si>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</si>
  <si>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</si>
  <si>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</si>
  <si>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</si>
  <si>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</si>
  <si>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</si>
  <si>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</si>
  <si>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</si>
  <si>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</si>
  <si>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</si>
  <si>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</si>
  <si>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</si>
  <si>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</si>
  <si>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</si>
  <si>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</si>
  <si>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</si>
  <si>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</si>
  <si>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</si>
  <si>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</si>
  <si>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</si>
  <si>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</si>
  <si>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</si>
  <si>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</si>
  <si>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</si>
  <si>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</si>
  <si>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</si>
  <si>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</si>
  <si>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</si>
  <si>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</si>
  <si>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</si>
  <si>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</si>
  <si>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</si>
  <si>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</si>
  <si>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</si>
  <si>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</si>
  <si>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Residual Life Buckets of Cover assets [i.e. how is the contractual and/or expected residual life defined? What assumptions eg, in terms of prepayments? etc.]</t>
  </si>
  <si>
    <t>Maturity Extention Triggers</t>
  </si>
  <si>
    <t>[insert link to the national legislation where the maturity extention triggers are listed - insert link of relevant programme prospectus]</t>
  </si>
  <si>
    <t>HG.1.14</t>
  </si>
  <si>
    <t>HG.1.15</t>
  </si>
  <si>
    <t>Valuation Method</t>
  </si>
  <si>
    <t>NPV assumptions (when stated)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</si>
  <si>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</si>
  <si>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</si>
  <si>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</si>
  <si>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</si>
  <si>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</si>
  <si>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</si>
  <si>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</si>
  <si>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</si>
  <si>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</si>
  <si>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</si>
  <si>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</si>
  <si>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</si>
  <si>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</si>
  <si>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</si>
  <si>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</si>
  <si>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</si>
  <si>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</si>
  <si>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</si>
  <si>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</si>
  <si>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</si>
  <si>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</si>
  <si>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</si>
  <si>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</si>
  <si>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</si>
  <si>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</si>
  <si>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</si>
  <si>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</si>
  <si>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</si>
  <si>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</si>
  <si>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</si>
  <si>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147 for Public Sector Asset - type of debtor</t>
  </si>
  <si>
    <t>OG.4.1.1</t>
  </si>
  <si>
    <t>OG.4.1.2</t>
  </si>
  <si>
    <t>OG.4.1.3</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</si>
  <si>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</si>
  <si>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</si>
  <si>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</si>
  <si>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</si>
  <si>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</si>
  <si>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</si>
  <si>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</si>
  <si>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</si>
  <si>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</si>
  <si>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</si>
  <si>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</si>
  <si>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</si>
  <si>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</si>
  <si>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</si>
  <si>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</si>
  <si>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</si>
  <si>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</si>
  <si>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</si>
  <si>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</si>
  <si>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</si>
  <si>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</si>
  <si>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</si>
  <si>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</si>
  <si>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</si>
  <si>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</si>
  <si>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</si>
  <si>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</si>
  <si>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</si>
  <si>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</si>
  <si>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</si>
  <si>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</si>
  <si>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</si>
  <si>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</si>
  <si>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</si>
  <si>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</si>
  <si>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</si>
  <si>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</si>
  <si>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</si>
  <si>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</si>
  <si>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</si>
  <si>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</si>
  <si>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</si>
  <si>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</si>
  <si>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</si>
  <si>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</si>
  <si>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</si>
  <si>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</si>
  <si>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</si>
  <si>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</si>
  <si>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</si>
  <si>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</si>
  <si>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</si>
  <si>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</si>
  <si>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</si>
  <si>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</si>
  <si>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</si>
  <si>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</si>
  <si>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</si>
  <si>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</si>
  <si>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</si>
  <si>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</si>
  <si>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</si>
  <si>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</si>
  <si>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</si>
  <si>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</si>
  <si>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</si>
  <si>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</si>
  <si>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</si>
  <si>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</si>
  <si>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</si>
  <si>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</si>
  <si>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</si>
  <si>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</si>
  <si>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</si>
  <si>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</si>
  <si>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</si>
  <si>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</si>
  <si>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</si>
  <si>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</si>
  <si>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</si>
  <si>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</si>
  <si>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</si>
  <si>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</si>
  <si>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</si>
  <si>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</si>
  <si>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</si>
  <si>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</si>
  <si>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</si>
  <si>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</si>
  <si>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</si>
  <si>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</si>
  <si>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</si>
  <si>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</si>
  <si>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</si>
  <si>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</si>
  <si>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</si>
  <si>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</si>
  <si>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</si>
  <si>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</si>
  <si>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</si>
  <si>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</si>
  <si>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</si>
  <si>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</si>
  <si>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</si>
  <si>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</si>
  <si>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</si>
  <si>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</si>
  <si>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</si>
  <si>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</si>
  <si>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</si>
  <si>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</si>
  <si>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</si>
  <si>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</si>
  <si>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</si>
  <si>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</si>
  <si>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</si>
  <si>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</si>
  <si>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</si>
  <si>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</si>
  <si>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</si>
  <si>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</si>
  <si>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</si>
  <si>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</si>
  <si>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</si>
  <si>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</si>
  <si>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</si>
  <si>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</si>
  <si>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</si>
  <si>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</si>
  <si>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</si>
  <si>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</si>
  <si>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</si>
  <si>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</si>
  <si>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</si>
  <si>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</si>
  <si>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</si>
  <si>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</si>
  <si>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</si>
  <si>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</si>
  <si>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</si>
  <si>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</si>
  <si>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</si>
  <si>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</si>
  <si>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</si>
  <si>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</si>
  <si>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</si>
  <si>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</si>
  <si>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</si>
  <si>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</si>
  <si>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</si>
  <si>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</si>
  <si>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</si>
  <si>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</si>
  <si>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</si>
  <si>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</si>
  <si>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</si>
  <si>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</si>
  <si>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</si>
  <si>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</si>
  <si>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</si>
  <si>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</si>
  <si>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</si>
  <si>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</si>
  <si>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</si>
  <si>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</si>
  <si>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</si>
  <si>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</si>
  <si>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</si>
  <si>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</si>
  <si>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</si>
  <si>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</si>
  <si>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</si>
  <si>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</si>
  <si>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</si>
  <si>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</si>
  <si>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</si>
  <si>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</si>
  <si>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</si>
  <si>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</si>
  <si>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</si>
  <si>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</si>
  <si>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</si>
  <si>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</si>
  <si>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</si>
  <si>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</si>
  <si>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</si>
  <si>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</si>
  <si>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</si>
  <si>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</si>
  <si>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</si>
  <si>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</si>
  <si>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</si>
  <si>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</si>
  <si>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</si>
  <si>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</si>
  <si>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</si>
  <si>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</si>
  <si>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</si>
  <si>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</si>
  <si>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</si>
  <si>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</si>
  <si>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</si>
  <si>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</si>
  <si>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</si>
  <si>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</si>
  <si>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</si>
  <si>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</si>
  <si>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</si>
  <si>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</si>
  <si>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</si>
  <si>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</si>
  <si>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</si>
  <si>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</si>
  <si>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</si>
  <si>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</si>
  <si>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</si>
  <si>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</si>
  <si>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</si>
  <si>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</si>
  <si>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</si>
  <si>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</si>
  <si>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</si>
  <si>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</si>
  <si>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</si>
  <si>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</si>
  <si>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</si>
  <si>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</si>
  <si>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</si>
  <si>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</si>
  <si>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</si>
  <si>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</si>
  <si>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</si>
  <si>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</si>
  <si>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</si>
  <si>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</si>
  <si>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</si>
  <si>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</si>
  <si>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</si>
  <si>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</si>
  <si>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</si>
  <si>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</si>
  <si>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</si>
  <si>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</si>
  <si>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</si>
  <si>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</si>
  <si>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</si>
  <si>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</si>
  <si>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</si>
  <si>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Weighted Average Seasoning (years)</t>
  </si>
  <si>
    <t>Weighted Average Maturity (years)**</t>
  </si>
  <si>
    <t>eur</t>
  </si>
  <si>
    <t>A+</t>
  </si>
  <si>
    <t>Statutory</t>
  </si>
  <si>
    <t>Voluntary</t>
  </si>
  <si>
    <t>G.1.1.6</t>
  </si>
  <si>
    <t>Cover Pool's FIGI Identifier (non-mandatory)</t>
  </si>
  <si>
    <t>G.1.1.5</t>
  </si>
  <si>
    <t>Basel Compliance, subject to national jurisdiction (Y/N)</t>
  </si>
  <si>
    <t>NZD</t>
  </si>
  <si>
    <t>OG.3.6.1</t>
  </si>
  <si>
    <t>OG.3.6.2</t>
  </si>
  <si>
    <t>OG.3.6.3</t>
  </si>
  <si>
    <t>G.3.7.19</t>
  </si>
  <si>
    <t>OG.3.7.1</t>
  </si>
  <si>
    <t>OG.3.7.2</t>
  </si>
  <si>
    <t xml:space="preserve">20. CO2 emission (kg of CO2 per year) - optional </t>
  </si>
  <si>
    <t>% No. of Dwellings with no CO2 data</t>
  </si>
  <si>
    <t>OM.7B.27.1</t>
  </si>
  <si>
    <t>OM.7B.27.2</t>
  </si>
  <si>
    <t>OM.7B.27.3</t>
  </si>
  <si>
    <t>OM.7B.27.4</t>
  </si>
  <si>
    <t>OM.7B.27.5</t>
  </si>
  <si>
    <t>OM.7B.27.6</t>
  </si>
  <si>
    <t>OM.7B.27.7</t>
  </si>
  <si>
    <t>OM.7B.27.8</t>
  </si>
  <si>
    <t>OM.7B.27.9</t>
  </si>
  <si>
    <t>OM.7B.27.10</t>
  </si>
  <si>
    <t>% Defaulted Loans pursuant Art 178 CRR</t>
  </si>
  <si>
    <t>HTT 2025</t>
  </si>
  <si>
    <t>&gt;  12 - ≤ 24 months</t>
  </si>
  <si>
    <t>&gt; 24 - ≤ 36 months</t>
  </si>
  <si>
    <t>&gt; 36 - ≤ 60 months</t>
  </si>
  <si>
    <t>&gt; 60 months</t>
  </si>
  <si>
    <t>YES</t>
  </si>
  <si>
    <t>HTT 2026</t>
  </si>
  <si>
    <t>OC in accordance with the National Legal framework</t>
  </si>
  <si>
    <t>Under Construction</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</si>
  <si>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</si>
  <si>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</si>
  <si>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</si>
  <si>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</si>
  <si>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</si>
  <si>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SPS.1.2.17</t>
  </si>
  <si>
    <t>Access to healthcare services</t>
  </si>
  <si>
    <t>SM. 1.1.5</t>
  </si>
  <si>
    <t>Outstanding Sustainable Covered Bonds</t>
  </si>
  <si>
    <t>20. CO2 emission - by dwelling type - as per national availability</t>
  </si>
  <si>
    <t>29. CO2 emission related to CRE - as per national availability</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</si>
  <si>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</si>
  <si>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Public sector cover pool data in this section (33 322,8 EUR  million) do not include Banque de France exposure (EUR  467,0 million).</t>
  </si>
  <si>
    <t>Reporting Date: 31/03/2026</t>
  </si>
  <si>
    <t>Cut-off Date: 07/05/2026</t>
  </si>
  <si>
    <t>2026 Version</t>
  </si>
  <si>
    <t>NOTA: The regulatory LTV is defined at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2025, the amount exceeding the regulatorry limit was € 358,8 million.</t>
  </si>
  <si>
    <t>(December 2025)</t>
  </si>
  <si>
    <t>(*) of which short term deposits with Banque de France : €  467,0 million</t>
  </si>
  <si>
    <t>A2</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</si>
  <si>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</si>
  <si>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</si>
  <si>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</si>
  <si>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</si>
  <si>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</si>
  <si>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</si>
  <si>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</si>
  <si>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</si>
  <si>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</si>
  <si>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18 for Harmonised Glossary</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</si>
  <si>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</si>
  <si>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</si>
  <si>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</si>
  <si>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</si>
  <si>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</si>
  <si>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</si>
  <si>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</si>
  <si>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</si>
  <si>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</si>
  <si>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</si>
  <si>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</si>
  <si>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</si>
  <si>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FX</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</si>
  <si>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</si>
  <si>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</si>
  <si>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</si>
  <si>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</si>
  <si>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</si>
  <si>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</si>
  <si>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</si>
  <si>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</si>
  <si>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</si>
  <si>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</si>
  <si>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</si>
  <si>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</si>
  <si>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</si>
  <si>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JP MORGAN SE</t>
  </si>
  <si>
    <t>549300ZK53CNGEEI6A29</t>
  </si>
  <si>
    <t>NATIXIS  CAPITAL MARKET PARIS</t>
  </si>
  <si>
    <t>KX1WK48MPD4Y2NCUIZ63</t>
  </si>
  <si>
    <t>NATIXIS  CAPITAL MARKET PARIS Garantie CDC</t>
  </si>
  <si>
    <t>ROYAL BANK OF CANADA</t>
  </si>
  <si>
    <t>ES7IP3U3RHIGC71XBU11</t>
  </si>
  <si>
    <t>NATWEST MARKETS PLC</t>
  </si>
  <si>
    <t>RR3QWICWWIPCS8A4S074</t>
  </si>
  <si>
    <t>UBS Europe SE</t>
  </si>
  <si>
    <t>REYPIEJN7XZHSUI0N355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</si>
</sst>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
      <sz val="11"/>
      <color theme="1"/>
      <name val="Calibri"/>
      <family val="2"/>
    </font>
    <font>
      <b/>
      <u/>
      <sz val="11"/>
      <color rgb="FF0000FF"/>
      <name val="Calibri"/>
      <family val="2"/>
    </font>
    <font>
      <sz val="10"/>
      <color rgb="FF000000"/>
      <name val="Arial"/>
      <family val="2"/>
    </font>
    <font>
      <b/>
      <sz val="24"/>
      <color rgb="FFE26B0A"/>
      <name val="Calibri"/>
      <family val="2"/>
    </font>
    <font>
      <b/>
      <sz val="24"/>
      <color rgb="FF000000"/>
      <name val="Calibri"/>
      <family val="2"/>
    </font>
    <font>
      <b/>
      <sz val="14"/>
      <color rgb="FFFFFFFF"/>
      <name val="Calibri"/>
      <family val="2"/>
    </font>
    <font>
      <b/>
      <u/>
      <sz val="11"/>
      <name val="Calibri"/>
      <family val="2"/>
    </font>
    <font>
      <u/>
      <sz val="11"/>
      <color rgb="FF0000FF"/>
      <name val="Calibri"/>
      <family val="2"/>
    </font>
    <font>
      <b/>
      <sz val="11"/>
      <name val="Calibri"/>
      <family val="2"/>
    </font>
    <font>
      <b/>
      <sz val="11"/>
      <color rgb="FF000000"/>
      <name val="Calibri"/>
      <family val="2"/>
    </font>
    <font>
      <i/>
      <sz val="11"/>
      <name val="Calibri"/>
      <family val="2"/>
    </font>
    <font>
      <u/>
      <sz val="11"/>
      <name val="Calibri"/>
      <family val="2"/>
    </font>
    <font>
      <b/>
      <i/>
      <sz val="14"/>
      <color rgb="FFFFFFFF"/>
      <name val="Calibri"/>
      <family val="2"/>
    </font>
    <font>
      <b/>
      <i/>
      <sz val="11"/>
      <name val="Calibri"/>
      <family val="2"/>
    </font>
  </fonts>
  <fills count="2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DE9D9"/>
        <bgColor rgb="FF000000"/>
      </patternFill>
    </fill>
    <fill>
      <patternFill patternType="solid">
        <fgColor rgb="FF243386"/>
        <bgColor rgb="FF000000"/>
      </patternFill>
    </fill>
    <fill>
      <patternFill patternType="solid">
        <fgColor rgb="FFE36E00"/>
        <bgColor rgb="FF000000"/>
      </patternFill>
    </fill>
    <fill>
      <patternFill patternType="solid">
        <fgColor rgb="FFFABF8F"/>
        <bgColor rgb="FF000000"/>
      </patternFill>
    </fill>
    <fill>
      <patternFill patternType="solid">
        <fgColor rgb="FFBFBFBF"/>
        <bgColor rgb="FF000000"/>
      </patternFill>
    </fill>
    <fill>
      <patternFill patternType="solid">
        <fgColor rgb="FF847A75"/>
        <bgColor rgb="FF000000"/>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24">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91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3" fillId="5" borderId="0" xfId="0" applyNumberFormat="1" applyFont="1" applyFill="1" applyBorder="1" applyAlignment="1">
      <alignment horizontal="center" vertical="center"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7" fontId="2" fillId="0" borderId="0" xfId="10" applyNumberFormat="1" applyFont="1" applyFill="1" applyBorder="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15" applyFont="1" applyAlignment="1"/>
    <xf numFmtId="1" fontId="2" fillId="0" borderId="0" xfId="0" applyNumberFormat="1" applyFont="1" applyAlignment="1">
      <alignment horizontal="center" vertical="center" wrapText="1"/>
    </xf>
    <xf numFmtId="0" fontId="17" fillId="6" borderId="0" xfId="0" quotePrefix="1" applyFont="1" applyFill="1" applyAlignment="1">
      <alignment horizontal="center" vertical="center" wrapText="1"/>
    </xf>
    <xf numFmtId="167" fontId="2" fillId="0" borderId="0" xfId="11" applyNumberFormat="1" applyFont="1" applyFill="1" applyAlignment="1">
      <alignment horizontal="center" vertical="center" wrapText="1"/>
    </xf>
    <xf numFmtId="0" fontId="17" fillId="6" borderId="0" xfId="0" applyFont="1" applyFill="1" applyAlignment="1">
      <alignment horizontal="center" vertical="center" wrapText="1"/>
    </xf>
    <xf numFmtId="0" fontId="19" fillId="6" borderId="0" xfId="0" applyFont="1" applyFill="1" applyAlignment="1">
      <alignment horizontal="center" vertical="center" wrapText="1"/>
    </xf>
    <xf numFmtId="0" fontId="19" fillId="0" borderId="0" xfId="0" applyFont="1" applyAlignment="1">
      <alignment horizontal="center" vertical="center" wrapText="1"/>
    </xf>
    <xf numFmtId="0" fontId="72" fillId="0" borderId="0" xfId="0" applyFont="1" applyAlignment="1">
      <alignment horizontal="center" vertical="center"/>
    </xf>
    <xf numFmtId="9" fontId="2" fillId="0" borderId="0" xfId="1" applyFont="1" applyFill="1" applyBorder="1" applyAlignment="1" applyProtection="1">
      <alignment horizontal="center" vertical="center" wrapText="1"/>
    </xf>
    <xf numFmtId="0" fontId="20" fillId="0" borderId="0" xfId="0" applyFont="1" applyAlignment="1">
      <alignment horizontal="right" vertical="center" wrapText="1"/>
    </xf>
    <xf numFmtId="0" fontId="2" fillId="0" borderId="0" xfId="0" applyFont="1" applyAlignment="1" applyProtection="1">
      <alignment horizontal="center" vertical="center" wrapText="1"/>
      <protection locked="0"/>
    </xf>
    <xf numFmtId="169" fontId="24" fillId="0" borderId="13" xfId="12" applyNumberFormat="1" applyFont="1" applyBorder="1" applyAlignment="1">
      <alignment horizontal="right" inden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4" fillId="0" borderId="0" xfId="2"/>
    <xf numFmtId="0" fontId="24" fillId="4" borderId="11" xfId="0" applyFont="1" applyFill="1" applyBorder="1" applyAlignment="1">
      <alignment horizontal="left" vertical="center"/>
    </xf>
    <xf numFmtId="10" fontId="24" fillId="4" borderId="19" xfId="1" applyNumberFormat="1" applyFont="1" applyFill="1" applyBorder="1" applyAlignment="1">
      <alignment horizontal="center"/>
    </xf>
    <xf numFmtId="169" fontId="24" fillId="4" borderId="13" xfId="0" applyNumberFormat="1" applyFont="1" applyFill="1" applyBorder="1" applyAlignment="1">
      <alignment horizontal="right" indent="1"/>
    </xf>
    <xf numFmtId="0" fontId="20" fillId="0" borderId="0" xfId="0" applyFont="1" applyAlignment="1">
      <alignment horizontal="center" vertical="center" wrapText="1"/>
    </xf>
    <xf numFmtId="0" fontId="27"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pplyProtection="1">
      <alignment horizontal="center" vertical="center" wrapText="1"/>
      <protection locked="0"/>
    </xf>
    <xf numFmtId="0" fontId="74" fillId="0" borderId="0" xfId="0" applyFont="1" applyAlignment="1">
      <alignment horizontal="center" vertical="center" wrapText="1"/>
    </xf>
    <xf numFmtId="0" fontId="9" fillId="0" borderId="0" xfId="22" applyFont="1" applyAlignment="1">
      <alignment horizontal="left" vertical="center"/>
    </xf>
    <xf numFmtId="0" fontId="4" fillId="0" borderId="0" xfId="22" applyAlignment="1">
      <alignment horizontal="center" vertical="center" wrapText="1"/>
    </xf>
    <xf numFmtId="0" fontId="72" fillId="0" borderId="0" xfId="22" applyFont="1" applyAlignment="1">
      <alignment horizontal="center" vertical="center"/>
    </xf>
    <xf numFmtId="0" fontId="3" fillId="0" borderId="0" xfId="22" applyFont="1" applyAlignment="1">
      <alignment horizontal="center" vertical="center" wrapText="1"/>
    </xf>
    <xf numFmtId="0" fontId="4" fillId="0" borderId="0" xfId="22"/>
    <xf numFmtId="0" fontId="15" fillId="0" borderId="0" xfId="22" applyFont="1" applyAlignment="1">
      <alignment vertical="center" wrapText="1"/>
    </xf>
    <xf numFmtId="0" fontId="15" fillId="3" borderId="0" xfId="22" applyFont="1" applyFill="1" applyAlignment="1">
      <alignment horizontal="center" vertical="center" wrapText="1"/>
    </xf>
    <xf numFmtId="0" fontId="2" fillId="0" borderId="0" xfId="22" applyFont="1" applyAlignment="1">
      <alignment horizontal="center" vertical="center" wrapText="1"/>
    </xf>
    <xf numFmtId="0" fontId="15" fillId="0" borderId="0" xfId="22" applyFont="1" applyAlignment="1">
      <alignment horizontal="center" vertical="center" wrapText="1"/>
    </xf>
    <xf numFmtId="0" fontId="18" fillId="0" borderId="0" xfId="22" applyFont="1" applyAlignment="1">
      <alignment horizontal="center" vertical="center" wrapText="1"/>
    </xf>
    <xf numFmtId="0" fontId="15" fillId="2" borderId="0" xfId="22" applyFont="1" applyFill="1" applyAlignment="1">
      <alignment horizontal="center" vertical="center" wrapText="1"/>
    </xf>
    <xf numFmtId="0" fontId="19" fillId="6" borderId="0" xfId="22" applyFont="1" applyFill="1" applyAlignment="1">
      <alignment horizontal="center" vertical="center" wrapText="1"/>
    </xf>
    <xf numFmtId="0" fontId="4" fillId="0" borderId="0" xfId="22" applyAlignment="1">
      <alignment horizontal="center"/>
    </xf>
    <xf numFmtId="169" fontId="2" fillId="0" borderId="0" xfId="22" quotePrefix="1" applyNumberFormat="1" applyFont="1" applyAlignment="1" applyProtection="1">
      <alignment horizontal="center" vertical="center" wrapText="1"/>
      <protection locked="0"/>
    </xf>
    <xf numFmtId="3" fontId="2" fillId="0" borderId="0" xfId="22" quotePrefix="1" applyNumberFormat="1" applyFont="1" applyAlignment="1" applyProtection="1">
      <alignment horizontal="center" vertical="center" wrapText="1"/>
      <protection locked="0"/>
    </xf>
    <xf numFmtId="167" fontId="2" fillId="0" borderId="0" xfId="22" quotePrefix="1" applyNumberFormat="1" applyFont="1" applyAlignment="1">
      <alignment horizontal="center" vertical="center" wrapText="1"/>
    </xf>
    <xf numFmtId="0" fontId="2" fillId="0" borderId="0" xfId="22" quotePrefix="1" applyFont="1" applyAlignment="1">
      <alignment horizontal="center" vertical="center" wrapText="1"/>
    </xf>
    <xf numFmtId="169" fontId="2" fillId="0" borderId="0" xfId="22" quotePrefix="1" applyNumberFormat="1" applyFont="1" applyAlignment="1">
      <alignment horizontal="center" vertical="center" wrapText="1"/>
    </xf>
    <xf numFmtId="3" fontId="2" fillId="0" borderId="0" xfId="22" quotePrefix="1" applyNumberFormat="1" applyFont="1" applyAlignment="1">
      <alignment horizontal="center" vertical="center" wrapText="1"/>
    </xf>
    <xf numFmtId="0" fontId="20" fillId="0" borderId="0" xfId="22" applyFont="1" applyAlignment="1" applyProtection="1">
      <alignment horizontal="right" vertical="center" wrapText="1"/>
      <protection locked="0"/>
    </xf>
    <xf numFmtId="0" fontId="2" fillId="0" borderId="0" xfId="22" quotePrefix="1" applyFont="1" applyAlignment="1" applyProtection="1">
      <alignment horizontal="center" vertical="center" wrapText="1"/>
      <protection locked="0"/>
    </xf>
    <xf numFmtId="169" fontId="2" fillId="0" borderId="0" xfId="22" applyNumberFormat="1" applyFont="1" applyAlignment="1">
      <alignment horizontal="center" vertical="center" wrapText="1"/>
    </xf>
    <xf numFmtId="167" fontId="2" fillId="0" borderId="0" xfId="23" applyNumberFormat="1" applyFont="1" applyFill="1" applyBorder="1" applyAlignment="1" applyProtection="1">
      <alignment horizontal="center" vertical="center" wrapText="1"/>
    </xf>
    <xf numFmtId="0" fontId="20" fillId="0" borderId="0" xfId="22" applyFont="1" applyAlignment="1">
      <alignment horizontal="right" vertical="center" wrapText="1"/>
    </xf>
    <xf numFmtId="0" fontId="22" fillId="0" borderId="0" xfId="22" applyFont="1" applyAlignment="1">
      <alignment horizontal="center" vertical="center" wrapText="1"/>
    </xf>
    <xf numFmtId="0" fontId="28" fillId="0" borderId="0" xfId="22" applyFont="1" applyAlignment="1">
      <alignment horizontal="center" vertical="center" wrapText="1"/>
    </xf>
    <xf numFmtId="0" fontId="19" fillId="0" borderId="0" xfId="22" applyFont="1" applyAlignment="1">
      <alignment horizontal="center" vertical="center" wrapText="1"/>
    </xf>
    <xf numFmtId="0" fontId="17" fillId="0" borderId="0" xfId="22" quotePrefix="1" applyFont="1" applyAlignment="1">
      <alignment horizontal="center" vertical="center" wrapText="1"/>
    </xf>
    <xf numFmtId="9" fontId="2" fillId="0" borderId="0" xfId="23" applyFont="1" applyFill="1" applyBorder="1" applyAlignment="1" applyProtection="1">
      <alignment horizontal="center" vertical="center" wrapText="1"/>
    </xf>
    <xf numFmtId="0" fontId="2" fillId="0" borderId="0" xfId="22" quotePrefix="1" applyFont="1" applyAlignment="1">
      <alignment horizontal="right" vertical="center" wrapText="1"/>
    </xf>
    <xf numFmtId="3" fontId="2" fillId="0" borderId="0" xfId="22" applyNumberFormat="1" applyFont="1" applyAlignment="1">
      <alignment horizontal="center" vertical="center" wrapText="1"/>
    </xf>
    <xf numFmtId="10" fontId="2" fillId="0" borderId="0" xfId="22" quotePrefix="1" applyNumberFormat="1" applyFont="1" applyAlignment="1">
      <alignment horizontal="center" vertical="center" wrapText="1"/>
    </xf>
    <xf numFmtId="0" fontId="2" fillId="0" borderId="15" xfId="22" applyFont="1" applyBorder="1" applyAlignment="1">
      <alignment horizontal="center" vertical="center" wrapText="1"/>
    </xf>
    <xf numFmtId="0" fontId="15" fillId="2" borderId="45" xfId="22" applyFont="1" applyFill="1" applyBorder="1" applyAlignment="1">
      <alignment horizontal="center" vertical="center" wrapText="1"/>
    </xf>
    <xf numFmtId="0" fontId="14" fillId="0" borderId="44" xfId="15" quotePrefix="1" applyFill="1" applyBorder="1" applyAlignment="1">
      <alignment horizontal="center" vertical="center" wrapText="1"/>
    </xf>
    <xf numFmtId="0" fontId="14" fillId="0" borderId="46" xfId="15" quotePrefix="1" applyFill="1" applyBorder="1" applyAlignment="1">
      <alignment horizontal="center" vertical="center" wrapText="1"/>
    </xf>
    <xf numFmtId="0" fontId="2" fillId="4" borderId="0" xfId="22" applyFont="1" applyFill="1" applyAlignment="1">
      <alignment horizontal="center" vertical="center" wrapText="1"/>
    </xf>
    <xf numFmtId="0" fontId="22" fillId="4" borderId="0" xfId="22" applyFont="1" applyFill="1" applyAlignment="1">
      <alignment horizontal="center" vertical="center" wrapText="1"/>
    </xf>
    <xf numFmtId="0" fontId="18" fillId="2" borderId="0" xfId="22" applyFont="1" applyFill="1" applyAlignment="1">
      <alignment horizontal="center" vertical="center" wrapText="1"/>
    </xf>
    <xf numFmtId="0" fontId="4" fillId="2" borderId="0" xfId="22" applyFill="1" applyAlignment="1">
      <alignment horizontal="center" vertical="center" wrapText="1"/>
    </xf>
    <xf numFmtId="0" fontId="17" fillId="6" borderId="0" xfId="22" quotePrefix="1" applyFont="1" applyFill="1" applyAlignment="1">
      <alignment horizontal="center" vertical="center" wrapText="1"/>
    </xf>
    <xf numFmtId="0" fontId="3" fillId="6" borderId="0" xfId="22" applyFont="1" applyFill="1" applyAlignment="1">
      <alignment horizontal="center" vertical="center" wrapText="1"/>
    </xf>
    <xf numFmtId="9" fontId="2" fillId="0" borderId="0" xfId="23" applyFont="1" applyFill="1" applyBorder="1" applyAlignment="1">
      <alignment horizontal="center" vertical="center" wrapText="1"/>
    </xf>
    <xf numFmtId="167" fontId="2" fillId="0" borderId="0" xfId="23" quotePrefix="1" applyNumberFormat="1" applyFont="1" applyFill="1" applyBorder="1" applyAlignment="1">
      <alignment horizontal="center" vertical="center" wrapText="1"/>
    </xf>
    <xf numFmtId="9" fontId="2" fillId="0" borderId="0" xfId="23" quotePrefix="1" applyFont="1" applyFill="1" applyBorder="1" applyAlignment="1">
      <alignment horizontal="center" vertical="center" wrapText="1"/>
    </xf>
    <xf numFmtId="0" fontId="18" fillId="6" borderId="0" xfId="22" applyFont="1" applyFill="1" applyAlignment="1">
      <alignment horizontal="center" vertical="center" wrapText="1"/>
    </xf>
    <xf numFmtId="3" fontId="4" fillId="0" borderId="0" xfId="22" quotePrefix="1" applyNumberFormat="1" applyAlignment="1">
      <alignment horizontal="center" vertical="center" wrapText="1"/>
    </xf>
    <xf numFmtId="167" fontId="2" fillId="0" borderId="0" xfId="23" applyNumberFormat="1" applyFont="1" applyFill="1" applyBorder="1" applyAlignment="1">
      <alignment horizontal="center" vertical="center" wrapText="1"/>
    </xf>
    <xf numFmtId="167" fontId="17" fillId="6" borderId="0" xfId="23" applyNumberFormat="1" applyFont="1" applyFill="1" applyBorder="1" applyAlignment="1">
      <alignment horizontal="center" vertical="center" wrapText="1"/>
    </xf>
    <xf numFmtId="167" fontId="19" fillId="6" borderId="0" xfId="23" applyNumberFormat="1" applyFont="1" applyFill="1" applyBorder="1" applyAlignment="1">
      <alignment horizontal="center" vertical="center" wrapText="1"/>
    </xf>
    <xf numFmtId="0" fontId="17" fillId="6" borderId="0" xfId="22" applyFont="1" applyFill="1" applyAlignment="1">
      <alignment horizontal="center" vertical="center" wrapText="1"/>
    </xf>
    <xf numFmtId="0" fontId="14" fillId="0" borderId="0" xfId="15" applyFill="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19" fillId="0" borderId="0" xfId="0" quotePrefix="1" applyFont="1" applyAlignment="1">
      <alignment horizontal="center" vertical="center" wrapText="1"/>
    </xf>
    <xf numFmtId="0" fontId="0" fillId="0" borderId="0" xfId="0" applyProtection="1">
      <protection locked="0"/>
    </xf>
    <xf numFmtId="0" fontId="17" fillId="0" borderId="0" xfId="0" quotePrefix="1" applyFont="1" applyAlignment="1">
      <alignment horizontal="center" vertical="center" wrapText="1"/>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0" fillId="0" borderId="0" xfId="0" quotePrefix="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15" applyFill="1" applyBorder="1" applyAlignment="1">
      <alignment horizontal="center" vertical="center" wrapText="1"/>
    </xf>
    <xf numFmtId="0" fontId="14" fillId="0" borderId="0" xfId="15" applyFill="1" applyAlignment="1">
      <alignment horizontal="center"/>
    </xf>
    <xf numFmtId="0" fontId="74" fillId="0" borderId="0" xfId="0" quotePrefix="1" applyFont="1" applyAlignment="1">
      <alignment horizontal="center" vertical="center" wrapText="1"/>
    </xf>
    <xf numFmtId="167" fontId="74" fillId="0" borderId="0" xfId="0" applyNumberFormat="1" applyFont="1" applyAlignment="1">
      <alignment horizontal="center" vertical="center" wrapText="1"/>
    </xf>
    <xf numFmtId="0" fontId="2" fillId="0" borderId="0" xfId="9" quotePrefix="1" applyFont="1" applyAlignment="1">
      <alignment horizontal="center" vertical="center" wrapText="1"/>
    </xf>
    <xf numFmtId="0" fontId="19" fillId="6" borderId="0" xfId="0" applyFont="1" applyFill="1" applyAlignment="1">
      <alignment horizontal="center" vertical="center" wrapText="1"/>
    </xf>
    <xf numFmtId="0" fontId="0" fillId="0" borderId="0" xfId="0" quotePrefix="1" applyAlignment="1">
      <alignment horizontal="right" vertical="center" wrapText="1"/>
    </xf>
    <xf numFmtId="167" fontId="19" fillId="0" borderId="0" xfId="0"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168" fontId="2" fillId="0" borderId="0" xfId="22" applyNumberFormat="1" applyFont="1" applyAlignment="1">
      <alignment horizontal="center" vertical="center" wrapText="1"/>
    </xf>
    <xf numFmtId="169" fontId="2" fillId="0" borderId="0" xfId="0" applyNumberFormat="1" applyFont="1" applyFill="1" applyBorder="1" applyAlignment="1">
      <alignment horizontal="center" vertical="center" wrapText="1"/>
    </xf>
    <xf numFmtId="0" fontId="74" fillId="15" borderId="0" xfId="0" applyFont="1" applyFill="1" applyAlignment="1">
      <alignment horizontal="center" vertical="center" wrapText="1"/>
    </xf>
    <xf numFmtId="0" fontId="78" fillId="15" borderId="0" xfId="2" applyFont="1" applyFill="1" applyBorder="1" applyAlignment="1">
      <alignment horizontal="center" vertical="center" wrapText="1"/>
    </xf>
    <xf numFmtId="0" fontId="74" fillId="0" borderId="0" xfId="0" applyFont="1" applyAlignment="1" applyProtection="1">
      <alignment horizontal="center" vertical="center" wrapText="1"/>
      <protection locked="0"/>
    </xf>
    <xf numFmtId="0" fontId="77" fillId="0" borderId="0" xfId="0" applyFont="1" applyAlignment="1">
      <alignment horizontal="center" vertical="center" wrapText="1"/>
    </xf>
    <xf numFmtId="0" fontId="79" fillId="0" borderId="0" xfId="0" applyFont="1" applyAlignment="1">
      <alignment horizontal="center" vertical="center" wrapText="1"/>
    </xf>
    <xf numFmtId="169" fontId="74" fillId="15" borderId="0" xfId="0" quotePrefix="1" applyNumberFormat="1" applyFont="1" applyFill="1" applyAlignment="1">
      <alignment horizontal="center" vertical="center" wrapText="1"/>
    </xf>
    <xf numFmtId="0" fontId="80" fillId="0" borderId="0" xfId="0" applyFont="1" applyAlignment="1">
      <alignment horizontal="center" vertical="center"/>
    </xf>
    <xf numFmtId="169" fontId="74" fillId="15" borderId="0" xfId="0" applyNumberFormat="1" applyFont="1" applyFill="1" applyAlignment="1">
      <alignment horizontal="center" vertical="center" wrapText="1"/>
    </xf>
    <xf numFmtId="169" fontId="2" fillId="0" borderId="0" xfId="0" quotePrefix="1" applyNumberFormat="1" applyFont="1" applyFill="1" applyBorder="1" applyAlignment="1">
      <alignment horizontal="center" vertical="center" wrapText="1"/>
    </xf>
    <xf numFmtId="169" fontId="2" fillId="0" borderId="0" xfId="9" applyNumberFormat="1" applyFont="1" applyFill="1" applyBorder="1" applyAlignment="1">
      <alignment horizontal="center" vertical="center" wrapText="1"/>
    </xf>
    <xf numFmtId="169" fontId="2" fillId="0" borderId="0" xfId="1" applyNumberFormat="1" applyFont="1" applyFill="1" applyBorder="1" applyAlignment="1">
      <alignment horizontal="center" vertical="center" wrapText="1"/>
    </xf>
    <xf numFmtId="169" fontId="20" fillId="0" borderId="0" xfId="0" applyNumberFormat="1" applyFont="1" applyFill="1" applyBorder="1" applyAlignment="1">
      <alignment horizontal="right" vertical="center" wrapText="1"/>
    </xf>
    <xf numFmtId="168" fontId="2" fillId="0" borderId="0" xfId="0" applyNumberFormat="1" applyFont="1" applyAlignment="1">
      <alignment horizontal="center" vertical="center" wrapText="1"/>
    </xf>
    <xf numFmtId="0" fontId="81" fillId="0" borderId="0" xfId="0" applyFont="1" applyAlignment="1">
      <alignment horizontal="left" vertical="center"/>
    </xf>
    <xf numFmtId="0" fontId="82" fillId="0" borderId="0" xfId="0" applyFont="1" applyAlignment="1">
      <alignment vertical="center" wrapText="1"/>
    </xf>
    <xf numFmtId="0" fontId="82" fillId="16" borderId="0" xfId="0" applyFont="1" applyFill="1" applyAlignment="1">
      <alignment horizontal="center" vertical="center" wrapText="1"/>
    </xf>
    <xf numFmtId="0" fontId="74" fillId="0" borderId="15" xfId="0" applyFont="1" applyBorder="1" applyAlignment="1" applyProtection="1">
      <alignment horizontal="center" vertical="center" wrapText="1"/>
      <protection locked="0"/>
    </xf>
    <xf numFmtId="0" fontId="82" fillId="0" borderId="0" xfId="0" applyFont="1" applyAlignment="1">
      <alignment horizontal="center" vertical="center" wrapText="1"/>
    </xf>
    <xf numFmtId="0" fontId="83" fillId="0" borderId="0" xfId="0" applyFont="1" applyAlignment="1">
      <alignment horizontal="center" vertical="center" wrapText="1"/>
    </xf>
    <xf numFmtId="0" fontId="82" fillId="17" borderId="0" xfId="0" applyFont="1" applyFill="1" applyAlignment="1">
      <alignment horizontal="center" vertical="center" wrapText="1"/>
    </xf>
    <xf numFmtId="0" fontId="85" fillId="18" borderId="0" xfId="0" applyFont="1" applyFill="1" applyAlignment="1">
      <alignment horizontal="center" vertical="center" wrapText="1"/>
    </xf>
    <xf numFmtId="0" fontId="86" fillId="0" borderId="0" xfId="0" applyFont="1" applyAlignment="1">
      <alignment horizontal="center" vertical="center" wrapText="1"/>
    </xf>
    <xf numFmtId="0" fontId="77" fillId="0" borderId="14" xfId="0" applyFont="1" applyBorder="1" applyAlignment="1">
      <alignment horizontal="center" vertical="center" wrapText="1"/>
    </xf>
    <xf numFmtId="0" fontId="74" fillId="0" borderId="49" xfId="0" applyFont="1" applyBorder="1" applyAlignment="1">
      <alignment horizontal="center" vertical="center" wrapText="1"/>
    </xf>
    <xf numFmtId="0" fontId="74" fillId="0" borderId="48" xfId="0" applyFont="1" applyBorder="1" applyAlignment="1">
      <alignment horizontal="center" vertical="center" wrapText="1"/>
    </xf>
    <xf numFmtId="0" fontId="84" fillId="0" borderId="52" xfId="2" quotePrefix="1" applyFont="1" applyFill="1" applyBorder="1" applyAlignment="1">
      <alignment horizontal="center" vertical="center" wrapText="1"/>
    </xf>
    <xf numFmtId="0" fontId="74" fillId="0" borderId="52" xfId="0" applyFont="1" applyBorder="1" applyAlignment="1">
      <alignment horizontal="center" vertical="center" wrapText="1"/>
    </xf>
    <xf numFmtId="0" fontId="84" fillId="0" borderId="0" xfId="2" quotePrefix="1" applyFont="1" applyFill="1" applyBorder="1" applyAlignment="1">
      <alignment horizontal="center" vertical="center" wrapText="1"/>
    </xf>
    <xf numFmtId="0" fontId="77" fillId="15" borderId="0" xfId="0" applyFont="1" applyFill="1" applyAlignment="1">
      <alignment horizontal="center"/>
    </xf>
    <xf numFmtId="169" fontId="74" fillId="0" borderId="0" xfId="0" quotePrefix="1" applyNumberFormat="1" applyFont="1" applyAlignment="1" applyProtection="1">
      <alignment horizontal="center" vertical="center" wrapText="1"/>
      <protection locked="0"/>
    </xf>
    <xf numFmtId="3" fontId="74" fillId="0" borderId="0" xfId="0" quotePrefix="1" applyNumberFormat="1" applyFont="1" applyAlignment="1" applyProtection="1">
      <alignment horizontal="center" vertical="center" wrapText="1"/>
      <protection locked="0"/>
    </xf>
    <xf numFmtId="0" fontId="77" fillId="0" borderId="0" xfId="0" applyFont="1"/>
    <xf numFmtId="167" fontId="74" fillId="15" borderId="0" xfId="0" quotePrefix="1" applyNumberFormat="1" applyFont="1" applyFill="1" applyAlignment="1">
      <alignment horizontal="center" vertical="center" wrapText="1"/>
    </xf>
    <xf numFmtId="0" fontId="74" fillId="15" borderId="0" xfId="0" quotePrefix="1" applyFont="1" applyFill="1" applyAlignment="1">
      <alignment horizontal="center" vertical="center" wrapText="1"/>
    </xf>
    <xf numFmtId="3" fontId="74" fillId="15" borderId="0" xfId="0" quotePrefix="1" applyNumberFormat="1" applyFont="1" applyFill="1" applyAlignment="1">
      <alignment horizontal="center" vertical="center" wrapText="1"/>
    </xf>
    <xf numFmtId="0" fontId="74" fillId="15" borderId="0" xfId="0" applyFont="1" applyFill="1" applyAlignment="1" applyProtection="1">
      <alignment horizontal="center" vertical="center" wrapText="1"/>
      <protection locked="0"/>
    </xf>
    <xf numFmtId="0" fontId="74" fillId="0" borderId="0" xfId="0" quotePrefix="1" applyFont="1" applyAlignment="1" applyProtection="1">
      <alignment horizontal="center" vertical="center" wrapText="1"/>
      <protection locked="0"/>
    </xf>
    <xf numFmtId="0" fontId="87" fillId="0" borderId="0" xfId="0" applyFont="1" applyAlignment="1" applyProtection="1">
      <alignment horizontal="right" vertical="center" wrapText="1"/>
      <protection locked="0"/>
    </xf>
    <xf numFmtId="169" fontId="74" fillId="0" borderId="0" xfId="0" applyNumberFormat="1" applyFont="1" applyAlignment="1" applyProtection="1">
      <alignment horizontal="center" vertical="center" wrapText="1"/>
      <protection locked="0"/>
    </xf>
    <xf numFmtId="0" fontId="77" fillId="0" borderId="0" xfId="0" applyFont="1" applyProtection="1">
      <protection locked="0"/>
    </xf>
    <xf numFmtId="0" fontId="74" fillId="15" borderId="0" xfId="0" applyFont="1" applyFill="1" applyAlignment="1">
      <alignment horizontal="right" vertical="center" wrapText="1"/>
    </xf>
    <xf numFmtId="167" fontId="74" fillId="15" borderId="0" xfId="1" applyNumberFormat="1" applyFont="1" applyFill="1" applyBorder="1" applyAlignment="1" applyProtection="1">
      <alignment horizontal="center" vertical="center" wrapText="1"/>
    </xf>
    <xf numFmtId="0" fontId="87" fillId="15" borderId="0" xfId="0" applyFont="1" applyFill="1" applyAlignment="1">
      <alignment horizontal="right" vertical="center" wrapText="1"/>
    </xf>
    <xf numFmtId="0" fontId="83" fillId="0" borderId="0" xfId="0" applyFont="1" applyAlignment="1" applyProtection="1">
      <alignment horizontal="center" vertical="center" wrapText="1"/>
      <protection locked="0"/>
    </xf>
    <xf numFmtId="0" fontId="87" fillId="15" borderId="0" xfId="0" applyFont="1" applyFill="1" applyAlignment="1" applyProtection="1">
      <alignment horizontal="right" vertical="center" wrapText="1"/>
      <protection locked="0"/>
    </xf>
    <xf numFmtId="169" fontId="79" fillId="0" borderId="0" xfId="0" applyNumberFormat="1" applyFont="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1" fontId="74" fillId="0" borderId="0" xfId="0" applyNumberFormat="1" applyFont="1" applyAlignment="1" applyProtection="1">
      <alignment horizontal="center" vertical="center" wrapText="1"/>
      <protection locked="0"/>
    </xf>
    <xf numFmtId="3" fontId="74" fillId="15" borderId="0" xfId="0" applyNumberFormat="1" applyFont="1" applyFill="1" applyAlignment="1" applyProtection="1">
      <alignment horizontal="center" vertical="center" wrapText="1"/>
      <protection locked="0"/>
    </xf>
    <xf numFmtId="0" fontId="87" fillId="15" borderId="0" xfId="0" applyFont="1" applyFill="1" applyAlignment="1" applyProtection="1">
      <alignment horizontal="center" vertical="center" wrapText="1"/>
      <protection locked="0"/>
    </xf>
    <xf numFmtId="0" fontId="87" fillId="0" borderId="0" xfId="0" applyFont="1" applyAlignment="1">
      <alignment horizontal="center" vertical="center" wrapText="1"/>
    </xf>
    <xf numFmtId="167" fontId="74" fillId="0" borderId="0" xfId="1" applyNumberFormat="1" applyFont="1" applyFill="1" applyBorder="1" applyAlignment="1" applyProtection="1">
      <alignment horizontal="center" vertical="center" wrapText="1"/>
      <protection locked="0"/>
    </xf>
    <xf numFmtId="167" fontId="74" fillId="0" borderId="0" xfId="1" applyNumberFormat="1" applyFont="1" applyFill="1" applyBorder="1" applyAlignment="1" applyProtection="1">
      <alignment horizontal="center" vertical="center" wrapText="1"/>
    </xf>
    <xf numFmtId="0" fontId="88" fillId="19" borderId="0" xfId="0" applyFont="1" applyFill="1" applyAlignment="1">
      <alignment horizontal="center" vertical="center" wrapText="1"/>
    </xf>
    <xf numFmtId="167" fontId="88" fillId="19" borderId="0" xfId="1" applyNumberFormat="1" applyFont="1" applyFill="1" applyBorder="1" applyAlignment="1" applyProtection="1">
      <alignment horizontal="center" vertical="center" wrapText="1"/>
    </xf>
    <xf numFmtId="167" fontId="88" fillId="0" borderId="0" xfId="1" applyNumberFormat="1" applyFont="1" applyFill="1" applyBorder="1" applyAlignment="1" applyProtection="1">
      <alignment horizontal="center" vertical="center" wrapText="1"/>
    </xf>
    <xf numFmtId="167" fontId="77" fillId="0" borderId="0" xfId="1" applyNumberFormat="1" applyFont="1" applyFill="1" applyBorder="1" applyAlignment="1" applyProtection="1">
      <alignment horizontal="center" vertical="center" wrapText="1"/>
    </xf>
    <xf numFmtId="167" fontId="77" fillId="0" borderId="0" xfId="1" applyNumberFormat="1" applyFont="1" applyFill="1" applyBorder="1" applyAlignment="1" applyProtection="1">
      <alignment horizontal="center" vertical="center" wrapText="1"/>
      <protection locked="0"/>
    </xf>
    <xf numFmtId="0" fontId="77" fillId="15" borderId="0" xfId="0" quotePrefix="1" applyFont="1" applyFill="1" applyAlignment="1">
      <alignment horizontal="center" vertical="center" wrapText="1"/>
    </xf>
    <xf numFmtId="0" fontId="87" fillId="0" borderId="0" xfId="0" applyFont="1" applyAlignment="1" applyProtection="1">
      <alignment horizontal="center" vertical="center" wrapText="1"/>
      <protection locked="0"/>
    </xf>
    <xf numFmtId="0" fontId="77" fillId="0" borderId="0" xfId="0" quotePrefix="1" applyFont="1" applyAlignment="1" applyProtection="1">
      <alignment horizontal="center" vertical="center" wrapText="1"/>
      <protection locked="0"/>
    </xf>
    <xf numFmtId="9" fontId="87" fillId="15" borderId="0" xfId="1" applyFont="1" applyFill="1" applyBorder="1" applyAlignment="1" applyProtection="1">
      <alignment horizontal="center" vertical="center" wrapText="1"/>
      <protection locked="0"/>
    </xf>
    <xf numFmtId="9" fontId="87" fillId="0" borderId="0" xfId="1" applyFont="1" applyFill="1" applyBorder="1" applyAlignment="1" applyProtection="1">
      <alignment horizontal="center" vertical="center" wrapText="1"/>
      <protection locked="0"/>
    </xf>
    <xf numFmtId="0" fontId="85" fillId="20" borderId="0" xfId="0" applyFont="1" applyFill="1" applyAlignment="1">
      <alignment horizontal="center" vertical="center" wrapText="1"/>
    </xf>
    <xf numFmtId="0" fontId="89" fillId="20" borderId="0" xfId="0" applyFont="1" applyFill="1" applyAlignment="1">
      <alignment horizontal="center" vertical="center" wrapText="1"/>
    </xf>
    <xf numFmtId="0" fontId="90" fillId="20" borderId="0" xfId="0" applyFont="1" applyFill="1" applyAlignment="1">
      <alignment horizontal="center" vertical="center" wrapText="1"/>
    </xf>
    <xf numFmtId="0" fontId="85" fillId="0" borderId="0" xfId="0" applyFont="1" applyAlignment="1" applyProtection="1">
      <alignment horizontal="center" vertical="center" wrapText="1"/>
      <protection locked="0"/>
    </xf>
    <xf numFmtId="0" fontId="86" fillId="0" borderId="0" xfId="0" applyFont="1" applyAlignment="1" applyProtection="1">
      <alignment horizontal="center" vertical="center" wrapText="1"/>
      <protection locked="0"/>
    </xf>
    <xf numFmtId="0" fontId="85" fillId="0" borderId="0" xfId="0" applyFont="1" applyAlignment="1">
      <alignment horizontal="center" vertical="center" wrapText="1"/>
    </xf>
    <xf numFmtId="0" fontId="90" fillId="0" borderId="0" xfId="0" quotePrefix="1" applyFont="1" applyAlignment="1">
      <alignment horizontal="center" vertical="center" wrapText="1"/>
    </xf>
    <xf numFmtId="3" fontId="74" fillId="0" borderId="0" xfId="0" applyNumberFormat="1" applyFont="1" applyAlignment="1" applyProtection="1">
      <alignment horizontal="center" vertical="center" wrapText="1"/>
      <protection locked="0"/>
    </xf>
    <xf numFmtId="9" fontId="74" fillId="0" borderId="0" xfId="1" applyFont="1" applyFill="1" applyBorder="1" applyAlignment="1" applyProtection="1">
      <alignment horizontal="center" vertical="center" wrapText="1"/>
    </xf>
    <xf numFmtId="0" fontId="74" fillId="15" borderId="0" xfId="0" quotePrefix="1" applyFont="1" applyFill="1" applyAlignment="1">
      <alignment horizontal="right" vertical="center" wrapText="1"/>
    </xf>
    <xf numFmtId="167" fontId="74" fillId="15" borderId="0" xfId="1" quotePrefix="1" applyNumberFormat="1" applyFont="1" applyFill="1" applyBorder="1" applyAlignment="1" applyProtection="1">
      <alignment horizontal="center" vertical="center" wrapText="1"/>
    </xf>
    <xf numFmtId="167" fontId="74" fillId="0" borderId="0" xfId="0" applyNumberFormat="1" applyFont="1" applyAlignment="1" applyProtection="1">
      <alignment horizontal="center" vertical="center" wrapText="1"/>
      <protection locked="0"/>
    </xf>
    <xf numFmtId="169" fontId="74" fillId="0" borderId="0" xfId="0" applyNumberFormat="1" applyFont="1" applyAlignment="1">
      <alignment horizontal="center" vertical="center" wrapText="1"/>
    </xf>
    <xf numFmtId="3" fontId="74" fillId="0" borderId="0" xfId="0" applyNumberFormat="1" applyFont="1" applyAlignment="1">
      <alignment horizontal="center" vertical="center" wrapText="1"/>
    </xf>
    <xf numFmtId="0" fontId="87" fillId="0" borderId="0" xfId="0" applyFont="1" applyAlignment="1">
      <alignment horizontal="right" vertical="center" wrapText="1"/>
    </xf>
    <xf numFmtId="167" fontId="74" fillId="0" borderId="0" xfId="0" quotePrefix="1" applyNumberFormat="1" applyFont="1" applyAlignment="1">
      <alignment horizontal="center" vertical="center" wrapText="1"/>
    </xf>
    <xf numFmtId="3" fontId="74" fillId="15" borderId="0" xfId="0" applyNumberFormat="1" applyFont="1" applyFill="1" applyAlignment="1">
      <alignment horizontal="center" vertical="center" wrapText="1"/>
    </xf>
    <xf numFmtId="10" fontId="74" fillId="0" borderId="0" xfId="0" quotePrefix="1" applyNumberFormat="1" applyFont="1" applyAlignment="1">
      <alignment horizontal="center" vertical="center" wrapText="1"/>
    </xf>
    <xf numFmtId="167" fontId="79" fillId="0" borderId="0" xfId="1" applyNumberFormat="1" applyFont="1" applyFill="1" applyBorder="1" applyAlignment="1" applyProtection="1">
      <alignment horizontal="center" vertical="center" wrapText="1"/>
      <protection locked="0"/>
    </xf>
    <xf numFmtId="167" fontId="74" fillId="0" borderId="0" xfId="1" quotePrefix="1" applyNumberFormat="1" applyFont="1" applyFill="1" applyBorder="1" applyAlignment="1" applyProtection="1">
      <alignment horizontal="center" vertical="center" wrapText="1"/>
    </xf>
    <xf numFmtId="0" fontId="77" fillId="15" borderId="0" xfId="0" quotePrefix="1" applyFont="1" applyFill="1" applyAlignment="1">
      <alignment horizontal="center"/>
    </xf>
    <xf numFmtId="0" fontId="77" fillId="0" borderId="0" xfId="0" applyFont="1" applyAlignment="1" applyProtection="1">
      <alignment horizontal="center" vertical="center" wrapText="1"/>
      <protection locked="0"/>
    </xf>
    <xf numFmtId="167" fontId="77" fillId="0" borderId="0" xfId="0" applyNumberFormat="1" applyFont="1" applyAlignment="1">
      <alignment horizontal="center" vertical="center" wrapText="1"/>
    </xf>
    <xf numFmtId="167" fontId="74" fillId="0" borderId="0" xfId="1" applyNumberFormat="1" applyFont="1" applyFill="1" applyBorder="1" applyAlignment="1">
      <alignment horizontal="center" vertical="center" wrapText="1"/>
    </xf>
    <xf numFmtId="0" fontId="83" fillId="15" borderId="0" xfId="0" applyFont="1" applyFill="1" applyAlignment="1">
      <alignment horizontal="center" vertical="center" wrapText="1"/>
    </xf>
    <xf numFmtId="0" fontId="82" fillId="17" borderId="47" xfId="0" applyFont="1" applyFill="1" applyBorder="1" applyAlignment="1">
      <alignment horizontal="center" vertical="center" wrapText="1"/>
    </xf>
    <xf numFmtId="0" fontId="84" fillId="0" borderId="47" xfId="2" applyFont="1" applyFill="1" applyBorder="1" applyAlignment="1">
      <alignment horizontal="center" vertical="center" wrapText="1"/>
    </xf>
    <xf numFmtId="0" fontId="83" fillId="17" borderId="0" xfId="0" applyFont="1" applyFill="1" applyAlignment="1">
      <alignment horizontal="center" vertical="center" wrapText="1"/>
    </xf>
    <xf numFmtId="0" fontId="77" fillId="17" borderId="0" xfId="0" applyFont="1" applyFill="1" applyAlignment="1">
      <alignment horizontal="center" vertical="center" wrapText="1"/>
    </xf>
    <xf numFmtId="0" fontId="90" fillId="18" borderId="0" xfId="0" quotePrefix="1" applyFont="1" applyFill="1" applyAlignment="1">
      <alignment horizontal="center" vertical="center" wrapText="1"/>
    </xf>
    <xf numFmtId="0" fontId="83" fillId="18" borderId="0" xfId="0" applyFont="1" applyFill="1" applyAlignment="1">
      <alignment horizontal="center" vertical="center" wrapText="1"/>
    </xf>
    <xf numFmtId="0" fontId="86" fillId="18" borderId="0" xfId="0" applyFont="1" applyFill="1" applyAlignment="1">
      <alignment horizontal="center" vertical="center" wrapText="1"/>
    </xf>
    <xf numFmtId="0" fontId="87" fillId="15" borderId="0" xfId="0" applyFont="1" applyFill="1" applyAlignment="1">
      <alignment horizontal="center" vertical="center" wrapText="1"/>
    </xf>
    <xf numFmtId="167" fontId="88" fillId="19" borderId="0" xfId="1" applyNumberFormat="1" applyFont="1" applyFill="1" applyBorder="1" applyAlignment="1">
      <alignment horizontal="center" vertical="center" wrapText="1"/>
    </xf>
    <xf numFmtId="0" fontId="88" fillId="0" borderId="0" xfId="0" applyFont="1" applyAlignment="1">
      <alignment horizontal="center" vertical="center" wrapText="1"/>
    </xf>
    <xf numFmtId="0" fontId="77" fillId="0" borderId="0" xfId="0" quotePrefix="1" applyFont="1" applyAlignment="1">
      <alignment horizontal="center" vertical="center" wrapText="1"/>
    </xf>
    <xf numFmtId="9" fontId="74" fillId="15" borderId="0" xfId="1" applyFont="1" applyFill="1" applyBorder="1" applyAlignment="1" applyProtection="1">
      <alignment horizontal="center" vertical="center" wrapText="1"/>
    </xf>
    <xf numFmtId="9" fontId="74" fillId="0" borderId="0" xfId="1" applyFont="1" applyFill="1" applyBorder="1" applyAlignment="1">
      <alignment horizontal="center" vertical="center" wrapText="1"/>
    </xf>
    <xf numFmtId="167" fontId="74" fillId="15" borderId="0" xfId="1" quotePrefix="1" applyNumberFormat="1" applyFont="1" applyFill="1" applyBorder="1" applyAlignment="1">
      <alignment horizontal="center" vertical="center" wrapText="1"/>
    </xf>
    <xf numFmtId="167" fontId="74" fillId="15" borderId="0" xfId="1" applyNumberFormat="1" applyFont="1" applyFill="1" applyBorder="1" applyAlignment="1">
      <alignment horizontal="center" vertical="center" wrapText="1"/>
    </xf>
    <xf numFmtId="168" fontId="2" fillId="0" borderId="0" xfId="10" applyNumberFormat="1" applyFont="1" applyFill="1" applyBorder="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168" fontId="2" fillId="0" borderId="0" xfId="10" applyNumberFormat="1" applyFont="1" applyFill="1" applyBorder="1" applyAlignment="1">
      <alignment horizontal="center" vertical="center" wrapText="1"/>
    </xf>
    <xf numFmtId="0" fontId="82" fillId="17" borderId="0" xfId="0" applyFont="1" applyFill="1" applyAlignment="1">
      <alignment horizontal="center" vertical="center" wrapText="1"/>
    </xf>
    <xf numFmtId="0" fontId="84" fillId="0" borderId="50" xfId="2" quotePrefix="1" applyFont="1" applyFill="1" applyBorder="1" applyAlignment="1">
      <alignment horizontal="center" vertical="center" wrapText="1"/>
    </xf>
    <xf numFmtId="0" fontId="84" fillId="0" borderId="51" xfId="2" quotePrefix="1" applyFont="1" applyFill="1" applyBorder="1" applyAlignment="1">
      <alignment horizontal="center" vertical="center" wrapText="1"/>
    </xf>
    <xf numFmtId="0" fontId="82" fillId="17" borderId="48" xfId="0" applyFont="1" applyFill="1" applyBorder="1" applyAlignment="1">
      <alignment horizontal="center" vertical="center" wrapText="1"/>
    </xf>
    <xf numFmtId="0" fontId="82" fillId="17" borderId="49" xfId="0" applyFont="1" applyFill="1" applyBorder="1" applyAlignment="1">
      <alignment horizontal="center" vertical="center" wrapText="1"/>
    </xf>
    <xf numFmtId="0" fontId="84" fillId="0" borderId="0" xfId="2" quotePrefix="1" applyFont="1" applyFill="1" applyBorder="1" applyAlignment="1">
      <alignment horizontal="center" vertical="center" wrapText="1"/>
    </xf>
    <xf numFmtId="0" fontId="84" fillId="0" borderId="48" xfId="2" quotePrefix="1" applyFont="1" applyFill="1" applyBorder="1" applyAlignment="1">
      <alignment horizontal="center" vertical="center" wrapText="1"/>
    </xf>
    <xf numFmtId="0" fontId="84" fillId="0" borderId="49" xfId="2" quotePrefix="1" applyFont="1" applyFill="1" applyBorder="1" applyAlignment="1">
      <alignment horizontal="center" vertical="center" wrapText="1"/>
    </xf>
    <xf numFmtId="0" fontId="84" fillId="0" borderId="48" xfId="2" quotePrefix="1" applyFont="1" applyFill="1" applyBorder="1" applyAlignment="1">
      <alignment horizontal="center"/>
    </xf>
    <xf numFmtId="0" fontId="84" fillId="0" borderId="49" xfId="2" quotePrefix="1" applyFont="1" applyFill="1" applyBorder="1" applyAlignment="1">
      <alignment horizontal="center"/>
    </xf>
    <xf numFmtId="0" fontId="15" fillId="2" borderId="0" xfId="22" applyFont="1" applyFill="1" applyAlignment="1">
      <alignment horizontal="center" vertical="center" wrapText="1"/>
    </xf>
  </cellXfs>
  <cellStyles count="24">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Normal 9" xfId="22" xr:uid="{3718DAE8-E3F1-4F66-8D15-DF72E68C399A}"/>
    <cellStyle name="Pourcentage" xfId="1" builtinId="5"/>
    <cellStyle name="Pourcentage 2" xfId="19" xr:uid="{00000000-0005-0000-0000-000012000000}"/>
    <cellStyle name="Pourcentage 2 2" xfId="11" xr:uid="{00000000-0005-0000-0000-000013000000}"/>
    <cellStyle name="Pourcentage 3" xfId="21" xr:uid="{00000000-0005-0000-0000-000014000000}"/>
    <cellStyle name="Pourcentage 4" xfId="23" xr:uid="{A3A900A4-9CE9-4C87-A1A1-EF507EE3732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457198</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eur-lex.europa.eu/eli/dir/2019/2162/oj"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veredbondlabel.com/issuer/10-compagnie-de-financement-foncier" TargetMode="External"/><Relationship Id="rId6" Type="http://schemas.openxmlformats.org/officeDocument/2006/relationships/hyperlink" Target="https://foncier.fr/" TargetMode="External"/><Relationship Id="rId5" Type="http://schemas.openxmlformats.org/officeDocument/2006/relationships/hyperlink" Target="https://compare.coveredbondlabel.com/compare/table" TargetMode="External"/><Relationship Id="rId4" Type="http://schemas.openxmlformats.org/officeDocument/2006/relationships/hyperlink" Target="http://eur-lex.europa.eu/legal-content/EN/TXT/?uri=CELEX%3A32015R0061"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compare.coveredbondlabel.com/compare/table" TargetMode="External"/><Relationship Id="rId2" Type="http://schemas.openxmlformats.org/officeDocument/2006/relationships/hyperlink" Target="https://foncier.fr/"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847A75"/>
  </sheetPr>
  <dimension ref="A1:R43"/>
  <sheetViews>
    <sheetView zoomScale="80" zoomScaleNormal="80" workbookViewId="0">
      <selection activeCell="E7" sqref="E7"/>
    </sheetView>
  </sheetViews>
  <sheetFormatPr baseColWidth="10" defaultColWidth="8.7265625" defaultRowHeight="14.5" x14ac:dyDescent="0.35"/>
  <cols>
    <col min="1" max="1" width="8.7265625" style="2"/>
    <col min="2" max="10" width="12.453125" style="2" customWidth="1"/>
    <col min="11" max="18" width="8.7265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773" t="s">
        <v>3349</v>
      </c>
      <c r="F6" s="773"/>
      <c r="G6" s="773"/>
      <c r="H6" s="7"/>
      <c r="I6" s="7"/>
      <c r="J6" s="8"/>
    </row>
    <row r="7" spans="2:10" ht="26" x14ac:dyDescent="0.35">
      <c r="B7" s="6"/>
      <c r="C7" s="7"/>
      <c r="D7" s="7"/>
      <c r="E7" s="7"/>
      <c r="F7" s="11" t="s">
        <v>461</v>
      </c>
      <c r="G7" s="7"/>
      <c r="H7" s="7"/>
      <c r="I7" s="7"/>
      <c r="J7" s="8"/>
    </row>
    <row r="8" spans="2:10" ht="26" x14ac:dyDescent="0.35">
      <c r="B8" s="6"/>
      <c r="C8" s="7"/>
      <c r="D8" s="7"/>
      <c r="E8" s="7"/>
      <c r="F8" s="11" t="s">
        <v>1135</v>
      </c>
      <c r="G8" s="7"/>
      <c r="H8" s="7"/>
      <c r="I8" s="7"/>
      <c r="J8" s="8"/>
    </row>
    <row r="9" spans="2:10" ht="21" x14ac:dyDescent="0.35">
      <c r="B9" s="6"/>
      <c r="C9" s="7"/>
      <c r="D9" s="7"/>
      <c r="E9" s="7"/>
      <c r="F9" s="12" t="s">
        <v>3347</v>
      </c>
      <c r="G9" s="7"/>
      <c r="H9" s="7"/>
      <c r="I9" s="7"/>
      <c r="J9" s="8"/>
    </row>
    <row r="10" spans="2:10" ht="21" x14ac:dyDescent="0.35">
      <c r="B10" s="6"/>
      <c r="C10" s="7"/>
      <c r="D10" s="7"/>
      <c r="E10" s="7"/>
      <c r="F10" s="12" t="s">
        <v>3348</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778" t="s">
        <v>15</v>
      </c>
      <c r="E24" s="777" t="s">
        <v>16</v>
      </c>
      <c r="F24" s="777"/>
      <c r="G24" s="777"/>
      <c r="H24" s="777"/>
      <c r="I24" s="7"/>
      <c r="J24" s="8"/>
    </row>
    <row r="25" spans="2:10" x14ac:dyDescent="0.35">
      <c r="B25" s="6"/>
      <c r="C25" s="7"/>
      <c r="D25" s="7"/>
      <c r="E25" s="541"/>
      <c r="F25" s="541"/>
      <c r="G25" s="541"/>
      <c r="H25" s="7"/>
      <c r="I25" s="7"/>
      <c r="J25" s="8"/>
    </row>
    <row r="26" spans="2:10" x14ac:dyDescent="0.35">
      <c r="B26" s="6"/>
      <c r="C26" s="7"/>
      <c r="D26" s="778" t="s">
        <v>17</v>
      </c>
      <c r="E26" s="777"/>
      <c r="F26" s="777"/>
      <c r="G26" s="777"/>
      <c r="H26" s="777"/>
      <c r="I26" s="7"/>
      <c r="J26" s="8"/>
    </row>
    <row r="27" spans="2:10" x14ac:dyDescent="0.35">
      <c r="B27" s="6"/>
      <c r="C27" s="7"/>
      <c r="D27" s="564"/>
      <c r="E27" s="564"/>
      <c r="F27" s="564"/>
      <c r="G27" s="564"/>
      <c r="H27" s="564"/>
      <c r="I27" s="7"/>
      <c r="J27" s="8"/>
    </row>
    <row r="28" spans="2:10" x14ac:dyDescent="0.35">
      <c r="B28" s="6"/>
      <c r="C28" s="7"/>
      <c r="D28" s="778" t="s">
        <v>18</v>
      </c>
      <c r="E28" s="777" t="s">
        <v>16</v>
      </c>
      <c r="F28" s="777"/>
      <c r="G28" s="777"/>
      <c r="H28" s="777"/>
      <c r="I28" s="7"/>
      <c r="J28" s="8"/>
    </row>
    <row r="29" spans="2:10" x14ac:dyDescent="0.35">
      <c r="B29" s="6"/>
      <c r="C29" s="7"/>
      <c r="D29" s="564"/>
      <c r="E29" s="564"/>
      <c r="F29" s="564"/>
      <c r="G29" s="564"/>
      <c r="H29" s="564"/>
      <c r="I29" s="7"/>
      <c r="J29" s="8"/>
    </row>
    <row r="30" spans="2:10" x14ac:dyDescent="0.35">
      <c r="B30" s="6"/>
      <c r="C30" s="7"/>
      <c r="D30" s="778" t="s">
        <v>2319</v>
      </c>
      <c r="E30" s="777" t="s">
        <v>16</v>
      </c>
      <c r="F30" s="777"/>
      <c r="G30" s="777"/>
      <c r="H30" s="777"/>
      <c r="I30" s="7"/>
      <c r="J30" s="8"/>
    </row>
    <row r="31" spans="2:10" x14ac:dyDescent="0.35">
      <c r="B31" s="6"/>
      <c r="C31" s="7"/>
      <c r="D31" s="564"/>
      <c r="E31" s="564"/>
      <c r="F31" s="564"/>
      <c r="G31" s="564"/>
      <c r="H31" s="564"/>
      <c r="I31" s="7"/>
      <c r="J31" s="8"/>
    </row>
    <row r="32" spans="2:10" x14ac:dyDescent="0.35">
      <c r="B32" s="6"/>
      <c r="C32" s="7"/>
      <c r="D32" s="778" t="s">
        <v>19</v>
      </c>
      <c r="E32" s="777" t="s">
        <v>16</v>
      </c>
      <c r="F32" s="777"/>
      <c r="G32" s="777"/>
      <c r="H32" s="777"/>
      <c r="I32" s="7"/>
      <c r="J32" s="8"/>
    </row>
    <row r="33" spans="2:10" x14ac:dyDescent="0.35">
      <c r="B33" s="6"/>
      <c r="C33" s="7"/>
      <c r="D33" s="541"/>
      <c r="E33" s="541"/>
      <c r="F33" s="541"/>
      <c r="G33" s="541"/>
      <c r="H33" s="541"/>
      <c r="I33" s="7"/>
      <c r="J33" s="8"/>
    </row>
    <row r="34" spans="2:10" x14ac:dyDescent="0.35">
      <c r="B34" s="6"/>
      <c r="C34" s="7"/>
      <c r="D34" s="778" t="s">
        <v>20</v>
      </c>
      <c r="E34" s="777" t="s">
        <v>16</v>
      </c>
      <c r="F34" s="777"/>
      <c r="G34" s="777"/>
      <c r="H34" s="777"/>
      <c r="I34" s="7"/>
      <c r="J34" s="8"/>
    </row>
    <row r="35" spans="2:10" x14ac:dyDescent="0.35">
      <c r="B35" s="6"/>
      <c r="C35" s="7"/>
      <c r="D35" s="7"/>
      <c r="E35" s="7"/>
      <c r="F35" s="7"/>
      <c r="G35" s="7"/>
      <c r="H35" s="7"/>
      <c r="I35" s="7"/>
      <c r="J35" s="8"/>
    </row>
    <row r="36" spans="2:10" x14ac:dyDescent="0.35">
      <c r="B36" s="6"/>
      <c r="C36" s="7"/>
      <c r="D36" s="774" t="s">
        <v>2320</v>
      </c>
      <c r="E36" s="775"/>
      <c r="F36" s="775"/>
      <c r="G36" s="775"/>
      <c r="H36" s="775"/>
      <c r="I36" s="7"/>
      <c r="J36" s="8"/>
    </row>
    <row r="37" spans="2:10" x14ac:dyDescent="0.35">
      <c r="B37" s="6"/>
      <c r="C37" s="7"/>
      <c r="D37" s="7"/>
      <c r="E37" s="7"/>
      <c r="F37" s="14"/>
      <c r="G37" s="7"/>
      <c r="H37" s="7"/>
      <c r="I37" s="7"/>
      <c r="J37" s="8"/>
    </row>
    <row r="38" spans="2:10" x14ac:dyDescent="0.35">
      <c r="B38" s="6"/>
      <c r="C38" s="7"/>
      <c r="D38" s="774" t="s">
        <v>1692</v>
      </c>
      <c r="E38" s="775"/>
      <c r="F38" s="775"/>
      <c r="G38" s="775"/>
      <c r="H38" s="775"/>
      <c r="I38" s="7"/>
      <c r="J38" s="8"/>
    </row>
    <row r="39" spans="2:10" x14ac:dyDescent="0.35">
      <c r="B39" s="6"/>
      <c r="C39" s="7"/>
      <c r="D39" s="541"/>
      <c r="E39" s="541"/>
      <c r="F39" s="541"/>
      <c r="G39" s="541"/>
      <c r="H39" s="541"/>
      <c r="I39" s="7"/>
      <c r="J39" s="8"/>
    </row>
    <row r="40" spans="2:10" x14ac:dyDescent="0.35">
      <c r="B40" s="6"/>
      <c r="C40" s="7"/>
      <c r="D40" s="776" t="s">
        <v>2321</v>
      </c>
      <c r="E40" s="777" t="s">
        <v>16</v>
      </c>
      <c r="F40" s="777"/>
      <c r="G40" s="777"/>
      <c r="H40" s="777"/>
      <c r="I40" s="7"/>
      <c r="J40" s="8"/>
    </row>
    <row r="41" spans="2:10" x14ac:dyDescent="0.35">
      <c r="B41" s="6"/>
      <c r="C41" s="7"/>
      <c r="D41" s="7"/>
      <c r="E41" s="564"/>
      <c r="F41" s="564"/>
      <c r="G41" s="564"/>
      <c r="H41" s="564"/>
      <c r="I41" s="7"/>
      <c r="J41" s="8"/>
    </row>
    <row r="42" spans="2:10" x14ac:dyDescent="0.35">
      <c r="B42" s="6"/>
      <c r="C42" s="7"/>
      <c r="D42" s="776" t="s">
        <v>2322</v>
      </c>
      <c r="E42" s="777"/>
      <c r="F42" s="777"/>
      <c r="G42" s="777"/>
      <c r="H42" s="777"/>
      <c r="I42" s="7"/>
      <c r="J42" s="8"/>
    </row>
    <row r="43" spans="2:10" ht="15" thickBot="1" x14ac:dyDescent="0.4">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3" tint="0.39997558519241921"/>
    <pageSetUpPr fitToPage="1"/>
  </sheetPr>
  <dimension ref="A1:CS245"/>
  <sheetViews>
    <sheetView showGridLines="0" zoomScale="80" zoomScaleNormal="80" zoomScaleSheetLayoutView="80" workbookViewId="0">
      <selection activeCell="G191" sqref="G191"/>
    </sheetView>
  </sheetViews>
  <sheetFormatPr baseColWidth="10" defaultColWidth="11.453125" defaultRowHeight="14.5" x14ac:dyDescent="0.35"/>
  <cols>
    <col min="1" max="1" width="3.1796875" style="62"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2"/>
  </cols>
  <sheetData>
    <row r="1" spans="1:97" ht="15" thickBot="1" x14ac:dyDescent="0.4"/>
    <row r="2" spans="1:97" s="270" customFormat="1" x14ac:dyDescent="0.35">
      <c r="A2" s="62"/>
      <c r="B2" s="266"/>
      <c r="C2" s="267" t="s">
        <v>1297</v>
      </c>
      <c r="D2" s="268"/>
      <c r="E2" s="268"/>
      <c r="F2" s="268"/>
      <c r="G2" s="268"/>
      <c r="H2" s="268"/>
      <c r="I2" s="268"/>
      <c r="J2" s="268"/>
      <c r="K2" s="268"/>
      <c r="L2" s="269"/>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35">
      <c r="B3" s="271"/>
      <c r="C3" s="272"/>
      <c r="D3" s="272"/>
      <c r="E3" s="272"/>
      <c r="F3" s="272"/>
      <c r="G3" s="272"/>
      <c r="H3" s="272"/>
      <c r="I3" s="272"/>
      <c r="J3" s="272"/>
      <c r="K3" s="272"/>
      <c r="L3" s="273"/>
    </row>
    <row r="4" spans="1:97" x14ac:dyDescent="0.35">
      <c r="B4" s="271"/>
      <c r="C4" s="274" t="s">
        <v>1298</v>
      </c>
      <c r="D4" s="837" t="s">
        <v>1135</v>
      </c>
      <c r="E4" s="837"/>
      <c r="F4" s="837"/>
      <c r="G4" s="272"/>
      <c r="H4" s="272"/>
      <c r="I4" s="272"/>
      <c r="J4" s="272"/>
      <c r="K4" s="272"/>
      <c r="L4" s="273"/>
    </row>
    <row r="5" spans="1:97" x14ac:dyDescent="0.35">
      <c r="B5" s="271"/>
      <c r="C5" s="274" t="s">
        <v>1173</v>
      </c>
      <c r="D5" s="275">
        <f>'D1. NTT Overview'!D5</f>
        <v>46112</v>
      </c>
      <c r="E5" s="272"/>
      <c r="F5" s="272"/>
      <c r="G5" s="272"/>
      <c r="H5" s="272"/>
      <c r="I5" s="272"/>
      <c r="J5" s="272"/>
      <c r="K5" s="272"/>
      <c r="L5" s="273"/>
    </row>
    <row r="6" spans="1:97" x14ac:dyDescent="0.35">
      <c r="B6" s="271"/>
      <c r="C6" s="272"/>
      <c r="D6" s="272"/>
      <c r="E6" s="272"/>
      <c r="F6" s="272"/>
      <c r="G6" s="272"/>
      <c r="H6" s="272"/>
      <c r="I6" s="272"/>
      <c r="J6" s="272"/>
      <c r="K6" s="272"/>
      <c r="L6" s="273"/>
    </row>
    <row r="7" spans="1:97" s="278" customFormat="1" ht="13" x14ac:dyDescent="0.3">
      <c r="A7" s="276"/>
      <c r="B7" s="129">
        <v>4</v>
      </c>
      <c r="C7" s="130" t="s">
        <v>1365</v>
      </c>
      <c r="D7" s="130"/>
      <c r="E7" s="130"/>
      <c r="F7" s="130"/>
      <c r="G7" s="130"/>
      <c r="H7" s="130"/>
      <c r="I7" s="130"/>
      <c r="J7" s="130"/>
      <c r="K7" s="130"/>
      <c r="L7" s="277"/>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row>
    <row r="8" spans="1:97" s="278" customFormat="1" ht="12.5" x14ac:dyDescent="0.25">
      <c r="A8" s="276"/>
      <c r="B8" s="279"/>
      <c r="C8" s="280"/>
      <c r="D8" s="280"/>
      <c r="E8" s="281"/>
      <c r="F8" s="281"/>
      <c r="G8" s="281"/>
      <c r="H8" s="281"/>
      <c r="I8" s="281"/>
      <c r="J8" s="281"/>
      <c r="K8" s="281"/>
      <c r="L8" s="282"/>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c r="CN8" s="276"/>
      <c r="CO8" s="276"/>
      <c r="CP8" s="276"/>
      <c r="CQ8" s="276"/>
      <c r="CR8" s="276"/>
      <c r="CS8" s="276"/>
    </row>
    <row r="9" spans="1:97" s="278" customFormat="1" ht="12.5" x14ac:dyDescent="0.25">
      <c r="A9" s="276"/>
      <c r="B9" s="279"/>
      <c r="C9" s="283" t="s">
        <v>1366</v>
      </c>
      <c r="D9" s="280"/>
      <c r="E9" s="281"/>
      <c r="F9" s="281"/>
      <c r="G9" s="281"/>
      <c r="H9" s="281"/>
      <c r="I9" s="281"/>
      <c r="J9" s="281"/>
      <c r="K9" s="281"/>
      <c r="L9" s="282"/>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6"/>
      <c r="CM9" s="276"/>
      <c r="CN9" s="276"/>
      <c r="CO9" s="276"/>
      <c r="CP9" s="276"/>
      <c r="CQ9" s="276"/>
      <c r="CR9" s="276"/>
      <c r="CS9" s="276"/>
    </row>
    <row r="10" spans="1:97" s="278" customFormat="1" ht="12.5" x14ac:dyDescent="0.25">
      <c r="A10" s="276"/>
      <c r="B10" s="279"/>
      <c r="C10" s="283"/>
      <c r="D10" s="280"/>
      <c r="E10" s="281"/>
      <c r="F10" s="281"/>
      <c r="G10" s="281"/>
      <c r="H10" s="281"/>
      <c r="I10" s="281"/>
      <c r="J10" s="281"/>
      <c r="K10" s="281"/>
      <c r="L10" s="282"/>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row>
    <row r="11" spans="1:97" s="278" customFormat="1" ht="13" x14ac:dyDescent="0.3">
      <c r="A11" s="276"/>
      <c r="B11" s="279" t="s">
        <v>1243</v>
      </c>
      <c r="C11" s="284" t="s">
        <v>1266</v>
      </c>
      <c r="D11" s="280"/>
      <c r="E11" s="281"/>
      <c r="F11" s="281"/>
      <c r="G11" s="281"/>
      <c r="H11" s="281"/>
      <c r="I11" s="281"/>
      <c r="J11" s="281"/>
      <c r="K11" s="281"/>
      <c r="L11" s="282"/>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row>
    <row r="12" spans="1:97" s="278" customFormat="1" ht="12.5" x14ac:dyDescent="0.25">
      <c r="A12" s="276"/>
      <c r="B12" s="279"/>
      <c r="C12" s="280"/>
      <c r="D12" s="280"/>
      <c r="E12" s="281"/>
      <c r="F12" s="281"/>
      <c r="G12" s="281"/>
      <c r="H12" s="281"/>
      <c r="I12" s="281"/>
      <c r="J12" s="281"/>
      <c r="K12" s="281"/>
      <c r="L12" s="282"/>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row>
    <row r="13" spans="1:97" s="278" customFormat="1" ht="39" x14ac:dyDescent="0.25">
      <c r="A13" s="276"/>
      <c r="B13" s="279"/>
      <c r="C13" s="281"/>
      <c r="D13" s="195" t="s">
        <v>1367</v>
      </c>
      <c r="E13" s="195" t="s">
        <v>1368</v>
      </c>
      <c r="F13" s="281"/>
      <c r="G13" s="281"/>
      <c r="H13" s="281"/>
      <c r="I13" s="281"/>
      <c r="J13" s="281"/>
      <c r="K13" s="281"/>
      <c r="L13" s="282"/>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row>
    <row r="14" spans="1:97" s="278" customFormat="1" ht="12.5" x14ac:dyDescent="0.25">
      <c r="A14" s="276"/>
      <c r="B14" s="279"/>
      <c r="C14" s="285" t="s">
        <v>1369</v>
      </c>
      <c r="D14" s="290">
        <v>0.96908323723323464</v>
      </c>
      <c r="E14" s="290">
        <v>0.34022812331255226</v>
      </c>
      <c r="F14" s="281"/>
      <c r="G14" s="281"/>
      <c r="H14" s="281"/>
      <c r="I14" s="281"/>
      <c r="J14" s="281"/>
      <c r="K14" s="281"/>
      <c r="L14" s="282"/>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row>
    <row r="15" spans="1:97" s="278" customFormat="1" ht="13" x14ac:dyDescent="0.3">
      <c r="A15" s="276"/>
      <c r="B15" s="279"/>
      <c r="C15" s="287" t="s">
        <v>1244</v>
      </c>
      <c r="D15" s="288"/>
      <c r="E15" s="288"/>
      <c r="F15" s="281"/>
      <c r="G15" s="281"/>
      <c r="H15" s="281"/>
      <c r="I15" s="281"/>
      <c r="J15" s="281"/>
      <c r="K15" s="281"/>
      <c r="L15" s="282"/>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row>
    <row r="16" spans="1:97" s="278" customFormat="1" x14ac:dyDescent="0.35">
      <c r="A16" s="276"/>
      <c r="B16" s="279"/>
      <c r="C16" s="289" t="s">
        <v>1245</v>
      </c>
      <c r="D16" s="841">
        <v>4.0927766909587236E-3</v>
      </c>
      <c r="E16" s="841">
        <v>1.4369020938570923E-3</v>
      </c>
      <c r="F16" s="281"/>
      <c r="G16" s="281"/>
      <c r="H16" s="281"/>
      <c r="I16" s="272"/>
      <c r="J16" s="281"/>
      <c r="K16" s="281"/>
      <c r="L16" s="282"/>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row>
    <row r="17" spans="1:97" s="278" customFormat="1" x14ac:dyDescent="0.35">
      <c r="A17" s="276"/>
      <c r="B17" s="279"/>
      <c r="C17" s="289" t="s">
        <v>1246</v>
      </c>
      <c r="D17" s="842"/>
      <c r="E17" s="842"/>
      <c r="F17" s="281"/>
      <c r="G17" s="281"/>
      <c r="H17" s="281"/>
      <c r="I17" s="272"/>
      <c r="J17" s="281"/>
      <c r="K17" s="281"/>
      <c r="L17" s="282"/>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row>
    <row r="18" spans="1:97" s="278" customFormat="1" x14ac:dyDescent="0.35">
      <c r="A18" s="276"/>
      <c r="B18" s="279"/>
      <c r="C18" s="289" t="s">
        <v>1247</v>
      </c>
      <c r="D18" s="290">
        <v>1.6595459867147148E-3</v>
      </c>
      <c r="E18" s="290">
        <v>5.8263748140236784E-4</v>
      </c>
      <c r="F18" s="281"/>
      <c r="G18" s="281"/>
      <c r="H18" s="281"/>
      <c r="I18" s="272"/>
      <c r="J18" s="281"/>
      <c r="K18" s="281"/>
      <c r="L18" s="282"/>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row>
    <row r="19" spans="1:97" s="278" customFormat="1" x14ac:dyDescent="0.35">
      <c r="A19" s="276"/>
      <c r="B19" s="279"/>
      <c r="C19" s="289" t="s">
        <v>1248</v>
      </c>
      <c r="D19" s="290">
        <v>1.5588217389872329E-3</v>
      </c>
      <c r="E19" s="290">
        <v>5.4727496509857792E-4</v>
      </c>
      <c r="F19" s="281"/>
      <c r="G19" s="281"/>
      <c r="H19" s="281"/>
      <c r="I19" s="272"/>
      <c r="J19" s="281"/>
      <c r="K19" s="281"/>
      <c r="L19" s="282"/>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row>
    <row r="20" spans="1:97" s="278" customFormat="1" x14ac:dyDescent="0.35">
      <c r="A20" s="276"/>
      <c r="B20" s="279"/>
      <c r="C20" s="289" t="s">
        <v>1249</v>
      </c>
      <c r="D20" s="290">
        <v>2.3575623510044233E-2</v>
      </c>
      <c r="E20" s="290">
        <v>8.2769878113319942E-3</v>
      </c>
      <c r="F20" s="281"/>
      <c r="G20" s="281"/>
      <c r="H20" s="281"/>
      <c r="I20" s="272"/>
      <c r="J20" s="281"/>
      <c r="K20" s="281"/>
      <c r="L20" s="282"/>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row>
    <row r="21" spans="1:97" s="278" customFormat="1" x14ac:dyDescent="0.35">
      <c r="A21" s="276"/>
      <c r="B21" s="279"/>
      <c r="C21" s="291" t="s">
        <v>1370</v>
      </c>
      <c r="D21" s="292">
        <f>D19+D20</f>
        <v>2.5134445249031467E-2</v>
      </c>
      <c r="E21" s="292">
        <f>E19+E20</f>
        <v>8.824262776430572E-3</v>
      </c>
      <c r="F21" s="281"/>
      <c r="G21" s="281"/>
      <c r="H21" s="281"/>
      <c r="I21" s="272"/>
      <c r="J21" s="281"/>
      <c r="K21" s="281"/>
      <c r="L21" s="282"/>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row>
    <row r="22" spans="1:97" s="278" customFormat="1" ht="12.5" x14ac:dyDescent="0.25">
      <c r="A22" s="276"/>
      <c r="B22" s="279"/>
      <c r="C22" s="280"/>
      <c r="D22" s="280"/>
      <c r="E22" s="281"/>
      <c r="F22" s="281"/>
      <c r="G22" s="281"/>
      <c r="H22" s="281"/>
      <c r="I22" s="281"/>
      <c r="J22" s="281"/>
      <c r="K22" s="281"/>
      <c r="L22" s="282"/>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row>
    <row r="23" spans="1:97" x14ac:dyDescent="0.35">
      <c r="B23" s="279"/>
      <c r="C23" s="293"/>
      <c r="D23" s="293"/>
      <c r="E23" s="272"/>
      <c r="F23" s="272"/>
      <c r="G23" s="272"/>
      <c r="H23" s="272"/>
      <c r="I23" s="272"/>
      <c r="J23" s="272"/>
      <c r="K23" s="272"/>
      <c r="L23" s="273"/>
    </row>
    <row r="24" spans="1:97" x14ac:dyDescent="0.35">
      <c r="B24" s="279" t="s">
        <v>1250</v>
      </c>
      <c r="C24" s="284" t="s">
        <v>1266</v>
      </c>
      <c r="D24" s="294"/>
      <c r="E24" s="272"/>
      <c r="F24" s="272"/>
      <c r="G24" s="272"/>
      <c r="H24" s="272"/>
      <c r="I24" s="272"/>
      <c r="J24" s="272"/>
      <c r="K24" s="272"/>
      <c r="L24" s="273"/>
    </row>
    <row r="25" spans="1:97" x14ac:dyDescent="0.35">
      <c r="B25" s="279"/>
      <c r="C25" s="295"/>
      <c r="D25" s="294"/>
      <c r="E25" s="272"/>
      <c r="F25" s="272"/>
      <c r="G25" s="272"/>
      <c r="H25" s="272"/>
      <c r="I25" s="272"/>
      <c r="J25" s="272"/>
      <c r="K25" s="272"/>
      <c r="L25" s="273"/>
    </row>
    <row r="26" spans="1:97" ht="39.5" thickBot="1" x14ac:dyDescent="0.4">
      <c r="B26" s="279"/>
      <c r="C26" s="151" t="s">
        <v>1251</v>
      </c>
      <c r="D26" s="151" t="s">
        <v>0</v>
      </c>
      <c r="E26" s="195" t="s">
        <v>1367</v>
      </c>
      <c r="F26" s="195" t="s">
        <v>1368</v>
      </c>
      <c r="G26" s="296"/>
      <c r="H26" s="293"/>
      <c r="I26" s="297"/>
      <c r="J26" s="298"/>
      <c r="K26" s="299"/>
      <c r="L26" s="273"/>
    </row>
    <row r="27" spans="1:97" x14ac:dyDescent="0.35">
      <c r="B27" s="279"/>
      <c r="C27" s="300"/>
      <c r="D27" s="160" t="s">
        <v>461</v>
      </c>
      <c r="E27" s="515">
        <f>SUM(D16:D20)</f>
        <v>3.0886767926704903E-2</v>
      </c>
      <c r="F27" s="515">
        <f>SUM(E16:E20)</f>
        <v>1.0843802351690033E-2</v>
      </c>
      <c r="G27" s="302"/>
      <c r="H27" s="303"/>
      <c r="I27" s="272"/>
      <c r="J27" s="272"/>
      <c r="K27" s="272"/>
      <c r="L27" s="273"/>
    </row>
    <row r="28" spans="1:97" x14ac:dyDescent="0.35">
      <c r="B28" s="279"/>
      <c r="C28" s="304"/>
      <c r="D28" s="160"/>
      <c r="E28" s="305"/>
      <c r="F28" s="305"/>
      <c r="G28" s="302"/>
      <c r="H28" s="302"/>
      <c r="I28" s="272"/>
      <c r="J28" s="272"/>
      <c r="K28" s="272"/>
      <c r="L28" s="273"/>
    </row>
    <row r="29" spans="1:97" x14ac:dyDescent="0.35">
      <c r="B29" s="279"/>
      <c r="C29" s="306"/>
      <c r="D29" s="160"/>
      <c r="E29" s="305"/>
      <c r="F29" s="305"/>
      <c r="G29" s="302"/>
      <c r="H29" s="302"/>
      <c r="I29" s="272"/>
      <c r="J29" s="272"/>
      <c r="K29" s="272"/>
      <c r="L29" s="273"/>
    </row>
    <row r="30" spans="1:97" x14ac:dyDescent="0.35">
      <c r="B30" s="279"/>
      <c r="C30" s="293"/>
      <c r="D30" s="293"/>
      <c r="E30" s="272"/>
      <c r="F30" s="272"/>
      <c r="G30" s="272"/>
      <c r="H30" s="272"/>
      <c r="I30" s="272"/>
      <c r="J30" s="272"/>
      <c r="K30" s="272"/>
      <c r="L30" s="273"/>
    </row>
    <row r="31" spans="1:97" x14ac:dyDescent="0.35">
      <c r="B31" s="279"/>
      <c r="C31" s="293"/>
      <c r="D31" s="293"/>
      <c r="E31" s="272"/>
      <c r="F31" s="272"/>
      <c r="G31" s="272"/>
      <c r="H31" s="272"/>
      <c r="I31" s="272"/>
      <c r="J31" s="272"/>
      <c r="K31" s="272"/>
      <c r="L31" s="273"/>
    </row>
    <row r="32" spans="1:97" s="278" customFormat="1" ht="13" x14ac:dyDescent="0.3">
      <c r="A32" s="276"/>
      <c r="B32" s="279" t="s">
        <v>1252</v>
      </c>
      <c r="C32" s="284" t="s">
        <v>1371</v>
      </c>
      <c r="D32" s="280"/>
      <c r="E32" s="281"/>
      <c r="F32" s="281"/>
      <c r="G32" s="281"/>
      <c r="H32" s="281"/>
      <c r="I32" s="281"/>
      <c r="J32" s="281"/>
      <c r="K32" s="281"/>
      <c r="L32" s="282"/>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c r="CO32" s="276"/>
      <c r="CP32" s="276"/>
      <c r="CQ32" s="276"/>
      <c r="CR32" s="276"/>
      <c r="CS32" s="276"/>
    </row>
    <row r="33" spans="2:12" x14ac:dyDescent="0.35">
      <c r="B33" s="279"/>
      <c r="C33" s="293"/>
      <c r="D33" s="293"/>
      <c r="E33" s="272"/>
      <c r="F33" s="272"/>
      <c r="G33" s="272"/>
      <c r="H33" s="272"/>
      <c r="I33" s="272"/>
      <c r="J33" s="272"/>
      <c r="K33" s="272"/>
      <c r="L33" s="273"/>
    </row>
    <row r="34" spans="2:12" ht="39" x14ac:dyDescent="0.35">
      <c r="B34" s="279"/>
      <c r="C34" s="838" t="s">
        <v>1372</v>
      </c>
      <c r="D34" s="838"/>
      <c r="E34" s="195" t="s">
        <v>1367</v>
      </c>
      <c r="F34" s="272"/>
      <c r="G34" s="272"/>
      <c r="H34" s="272"/>
      <c r="I34" s="272"/>
      <c r="J34" s="272"/>
      <c r="K34" s="272"/>
      <c r="L34" s="273"/>
    </row>
    <row r="35" spans="2:12" x14ac:dyDescent="0.35">
      <c r="B35" s="279"/>
      <c r="C35" s="839" t="s">
        <v>461</v>
      </c>
      <c r="D35" s="840"/>
      <c r="E35" s="307">
        <f>SUM(E36:E49)</f>
        <v>0.98253250982488571</v>
      </c>
      <c r="F35" s="272"/>
      <c r="G35" s="272"/>
      <c r="H35" s="272"/>
      <c r="I35" s="272"/>
      <c r="J35" s="272"/>
      <c r="K35" s="272"/>
      <c r="L35" s="273"/>
    </row>
    <row r="36" spans="2:12" x14ac:dyDescent="0.35">
      <c r="B36" s="279"/>
      <c r="C36" s="835" t="s">
        <v>1160</v>
      </c>
      <c r="D36" s="836" t="s">
        <v>1160</v>
      </c>
      <c r="E36" s="308">
        <v>8.7200361604699003E-2</v>
      </c>
      <c r="F36" s="272"/>
      <c r="G36" s="272"/>
      <c r="H36" s="272"/>
      <c r="I36" s="272"/>
      <c r="J36" s="272"/>
      <c r="K36" s="272"/>
      <c r="L36" s="273"/>
    </row>
    <row r="37" spans="2:12" x14ac:dyDescent="0.35">
      <c r="B37" s="279"/>
      <c r="C37" s="835" t="s">
        <v>1161</v>
      </c>
      <c r="D37" s="836" t="s">
        <v>1161</v>
      </c>
      <c r="E37" s="308">
        <v>1.7513158780112847E-2</v>
      </c>
      <c r="F37" s="272"/>
      <c r="G37" s="272"/>
      <c r="H37" s="272"/>
      <c r="I37" s="272"/>
      <c r="J37" s="272"/>
      <c r="K37" s="272"/>
      <c r="L37" s="273"/>
    </row>
    <row r="38" spans="2:12" x14ac:dyDescent="0.35">
      <c r="B38" s="279"/>
      <c r="C38" s="835" t="s">
        <v>1162</v>
      </c>
      <c r="D38" s="836" t="s">
        <v>1162</v>
      </c>
      <c r="E38" s="308">
        <v>2.3329708669962205E-2</v>
      </c>
      <c r="F38" s="272"/>
      <c r="G38" s="272"/>
      <c r="H38" s="272"/>
      <c r="I38" s="272"/>
      <c r="J38" s="272"/>
      <c r="K38" s="272"/>
      <c r="L38" s="273"/>
    </row>
    <row r="39" spans="2:12" x14ac:dyDescent="0.35">
      <c r="B39" s="279"/>
      <c r="C39" s="835" t="s">
        <v>1163</v>
      </c>
      <c r="D39" s="836" t="s">
        <v>1163</v>
      </c>
      <c r="E39" s="308">
        <v>2.7058835524347201E-2</v>
      </c>
      <c r="F39" s="272"/>
      <c r="G39" s="272"/>
      <c r="H39" s="272"/>
      <c r="I39" s="272"/>
      <c r="J39" s="272"/>
      <c r="K39" s="272"/>
      <c r="L39" s="273"/>
    </row>
    <row r="40" spans="2:12" x14ac:dyDescent="0.35">
      <c r="B40" s="279"/>
      <c r="C40" s="835" t="s">
        <v>1149</v>
      </c>
      <c r="D40" s="836" t="s">
        <v>1149</v>
      </c>
      <c r="E40" s="308">
        <v>1.2937035907853026E-3</v>
      </c>
      <c r="F40" s="272"/>
      <c r="G40" s="272"/>
      <c r="H40" s="272"/>
      <c r="I40" s="272"/>
      <c r="J40" s="272"/>
      <c r="K40" s="272"/>
      <c r="L40" s="273"/>
    </row>
    <row r="41" spans="2:12" x14ac:dyDescent="0.35">
      <c r="B41" s="279"/>
      <c r="C41" s="835" t="s">
        <v>1150</v>
      </c>
      <c r="D41" s="836" t="s">
        <v>1150</v>
      </c>
      <c r="E41" s="308">
        <v>4.0550471628781046E-2</v>
      </c>
      <c r="F41" s="272"/>
      <c r="G41" s="272"/>
      <c r="H41" s="272"/>
      <c r="I41" s="272"/>
      <c r="J41" s="272"/>
      <c r="K41" s="272"/>
      <c r="L41" s="273"/>
    </row>
    <row r="42" spans="2:12" x14ac:dyDescent="0.35">
      <c r="B42" s="279"/>
      <c r="C42" s="835" t="s">
        <v>1151</v>
      </c>
      <c r="D42" s="836" t="s">
        <v>1151</v>
      </c>
      <c r="E42" s="308">
        <v>9.1952164122490881E-2</v>
      </c>
      <c r="F42" s="272"/>
      <c r="G42" s="272"/>
      <c r="H42" s="272"/>
      <c r="I42" s="272"/>
      <c r="J42" s="272"/>
      <c r="K42" s="272"/>
      <c r="L42" s="273"/>
    </row>
    <row r="43" spans="2:12" x14ac:dyDescent="0.35">
      <c r="B43" s="279"/>
      <c r="C43" s="835" t="s">
        <v>1152</v>
      </c>
      <c r="D43" s="836" t="s">
        <v>1152</v>
      </c>
      <c r="E43" s="308">
        <v>0.31740285513366623</v>
      </c>
      <c r="F43" s="272"/>
      <c r="G43" s="272"/>
      <c r="H43" s="272"/>
      <c r="I43" s="272"/>
      <c r="J43" s="272"/>
      <c r="K43" s="272"/>
      <c r="L43" s="273"/>
    </row>
    <row r="44" spans="2:12" x14ac:dyDescent="0.35">
      <c r="B44" s="279"/>
      <c r="C44" s="835" t="s">
        <v>1153</v>
      </c>
      <c r="D44" s="836" t="s">
        <v>1153</v>
      </c>
      <c r="E44" s="308">
        <v>4.7015414790398995E-2</v>
      </c>
      <c r="F44" s="272"/>
      <c r="G44" s="272"/>
      <c r="H44" s="272"/>
      <c r="I44" s="272"/>
      <c r="J44" s="272"/>
      <c r="K44" s="272"/>
      <c r="L44" s="273"/>
    </row>
    <row r="45" spans="2:12" x14ac:dyDescent="0.35">
      <c r="B45" s="279"/>
      <c r="C45" s="835" t="s">
        <v>1154</v>
      </c>
      <c r="D45" s="836" t="s">
        <v>1154</v>
      </c>
      <c r="E45" s="308">
        <v>7.8363574991524534E-2</v>
      </c>
      <c r="F45" s="272"/>
      <c r="G45" s="272"/>
      <c r="H45" s="272"/>
      <c r="I45" s="272"/>
      <c r="J45" s="272"/>
      <c r="K45" s="272"/>
      <c r="L45" s="273"/>
    </row>
    <row r="46" spans="2:12" x14ac:dyDescent="0.35">
      <c r="B46" s="279"/>
      <c r="C46" s="835" t="s">
        <v>1155</v>
      </c>
      <c r="D46" s="836" t="s">
        <v>1155</v>
      </c>
      <c r="E46" s="308">
        <v>0.11583198951686303</v>
      </c>
      <c r="F46" s="272"/>
      <c r="G46" s="272"/>
      <c r="H46" s="272"/>
      <c r="I46" s="272"/>
      <c r="J46" s="272"/>
      <c r="K46" s="272"/>
      <c r="L46" s="273"/>
    </row>
    <row r="47" spans="2:12" x14ac:dyDescent="0.35">
      <c r="B47" s="279"/>
      <c r="C47" s="835" t="s">
        <v>1164</v>
      </c>
      <c r="D47" s="836" t="s">
        <v>1164</v>
      </c>
      <c r="E47" s="308">
        <v>2.7219652915988655E-3</v>
      </c>
      <c r="F47" s="272"/>
      <c r="G47" s="272"/>
      <c r="H47" s="272"/>
      <c r="I47" s="272"/>
      <c r="J47" s="272"/>
      <c r="K47" s="272"/>
      <c r="L47" s="273"/>
    </row>
    <row r="48" spans="2:12" x14ac:dyDescent="0.35">
      <c r="B48" s="279"/>
      <c r="C48" s="835" t="s">
        <v>1156</v>
      </c>
      <c r="D48" s="836" t="s">
        <v>1156</v>
      </c>
      <c r="E48" s="308">
        <v>4.3236474392485839E-2</v>
      </c>
      <c r="F48" s="272"/>
      <c r="G48" s="272"/>
      <c r="H48" s="272"/>
      <c r="I48" s="272"/>
      <c r="J48" s="272"/>
      <c r="K48" s="272"/>
      <c r="L48" s="273"/>
    </row>
    <row r="49" spans="1:97" x14ac:dyDescent="0.35">
      <c r="B49" s="279"/>
      <c r="C49" s="835" t="s">
        <v>1157</v>
      </c>
      <c r="D49" s="836" t="s">
        <v>1157</v>
      </c>
      <c r="E49" s="308">
        <v>8.9061831787169907E-2</v>
      </c>
      <c r="F49" s="272"/>
      <c r="G49" s="272"/>
      <c r="H49" s="272"/>
      <c r="I49" s="272"/>
      <c r="J49" s="272"/>
      <c r="K49" s="272"/>
      <c r="L49" s="273"/>
    </row>
    <row r="50" spans="1:97" x14ac:dyDescent="0.35">
      <c r="B50" s="279"/>
      <c r="C50" s="839" t="s">
        <v>445</v>
      </c>
      <c r="D50" s="840"/>
      <c r="E50" s="307">
        <f>SUM(E51:E53)</f>
        <v>1.6920444431260773E-2</v>
      </c>
      <c r="F50" s="272"/>
      <c r="G50" s="272"/>
      <c r="H50" s="272"/>
      <c r="I50" s="272"/>
      <c r="J50" s="272"/>
      <c r="K50" s="272"/>
      <c r="L50" s="273"/>
    </row>
    <row r="51" spans="1:97" x14ac:dyDescent="0.35">
      <c r="B51" s="279"/>
      <c r="C51" s="835" t="s">
        <v>1373</v>
      </c>
      <c r="D51" s="836"/>
      <c r="E51" s="308">
        <v>1.407491113417141E-3</v>
      </c>
      <c r="F51" s="272"/>
      <c r="G51" s="272"/>
      <c r="H51" s="272"/>
      <c r="I51" s="272"/>
      <c r="J51" s="272"/>
      <c r="K51" s="272"/>
      <c r="L51" s="273"/>
    </row>
    <row r="52" spans="1:97" x14ac:dyDescent="0.35">
      <c r="B52" s="279"/>
      <c r="C52" s="835" t="s">
        <v>1374</v>
      </c>
      <c r="D52" s="836"/>
      <c r="E52" s="308">
        <v>9.0438494949929039E-3</v>
      </c>
      <c r="F52" s="272"/>
      <c r="G52" s="272"/>
      <c r="H52" s="272"/>
      <c r="I52" s="272"/>
      <c r="J52" s="272"/>
      <c r="K52" s="272"/>
      <c r="L52" s="273"/>
    </row>
    <row r="53" spans="1:97" x14ac:dyDescent="0.35">
      <c r="B53" s="279"/>
      <c r="C53" s="835" t="s">
        <v>1375</v>
      </c>
      <c r="D53" s="836"/>
      <c r="E53" s="308">
        <v>6.469103822850728E-3</v>
      </c>
      <c r="F53" s="272"/>
      <c r="G53" s="272"/>
      <c r="H53" s="272"/>
      <c r="I53" s="272"/>
      <c r="J53" s="272"/>
      <c r="K53" s="272"/>
      <c r="L53" s="273"/>
    </row>
    <row r="54" spans="1:97" x14ac:dyDescent="0.35">
      <c r="B54" s="279"/>
      <c r="C54" s="839" t="s">
        <v>467</v>
      </c>
      <c r="D54" s="840"/>
      <c r="E54" s="307">
        <v>6.4710127048698337E-4</v>
      </c>
      <c r="F54" s="272"/>
      <c r="G54" s="272"/>
      <c r="H54" s="272"/>
      <c r="I54" s="272"/>
      <c r="J54" s="272"/>
      <c r="K54" s="272"/>
      <c r="L54" s="273"/>
    </row>
    <row r="55" spans="1:97" x14ac:dyDescent="0.35">
      <c r="B55" s="279"/>
      <c r="C55" s="293"/>
      <c r="D55" s="293"/>
      <c r="E55" s="272"/>
      <c r="F55" s="272"/>
      <c r="G55" s="272"/>
      <c r="H55" s="272"/>
      <c r="I55" s="272"/>
      <c r="J55" s="272"/>
      <c r="K55" s="272"/>
      <c r="L55" s="273"/>
    </row>
    <row r="56" spans="1:97" x14ac:dyDescent="0.35">
      <c r="B56" s="279"/>
      <c r="C56" s="272"/>
      <c r="D56" s="272"/>
      <c r="E56" s="272"/>
      <c r="F56" s="272"/>
      <c r="G56" s="272"/>
      <c r="H56" s="272"/>
      <c r="I56" s="272"/>
      <c r="J56" s="272"/>
      <c r="K56" s="272"/>
      <c r="L56" s="273"/>
    </row>
    <row r="57" spans="1:97" s="312" customFormat="1" ht="13" x14ac:dyDescent="0.3">
      <c r="A57" s="309"/>
      <c r="B57" s="279" t="s">
        <v>1256</v>
      </c>
      <c r="C57" s="310" t="s">
        <v>1376</v>
      </c>
      <c r="D57" s="294"/>
      <c r="E57" s="294"/>
      <c r="F57" s="294"/>
      <c r="G57" s="294"/>
      <c r="H57" s="294"/>
      <c r="I57" s="294"/>
      <c r="J57" s="294"/>
      <c r="K57" s="294"/>
      <c r="L57" s="311"/>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09"/>
      <c r="BP57" s="309"/>
      <c r="BQ57" s="309"/>
      <c r="BR57" s="309"/>
      <c r="BS57" s="309"/>
      <c r="BT57" s="309"/>
      <c r="BU57" s="309"/>
      <c r="BV57" s="309"/>
      <c r="BW57" s="309"/>
      <c r="BX57" s="309"/>
      <c r="BY57" s="309"/>
      <c r="BZ57" s="309"/>
      <c r="CA57" s="309"/>
      <c r="CB57" s="309"/>
      <c r="CC57" s="309"/>
      <c r="CD57" s="309"/>
      <c r="CE57" s="309"/>
      <c r="CF57" s="309"/>
      <c r="CG57" s="309"/>
      <c r="CH57" s="309"/>
      <c r="CI57" s="309"/>
      <c r="CJ57" s="309"/>
      <c r="CK57" s="309"/>
      <c r="CL57" s="309"/>
      <c r="CM57" s="309"/>
      <c r="CN57" s="309"/>
      <c r="CO57" s="309"/>
      <c r="CP57" s="309"/>
      <c r="CQ57" s="309"/>
      <c r="CR57" s="309"/>
      <c r="CS57" s="309"/>
    </row>
    <row r="58" spans="1:97" x14ac:dyDescent="0.35">
      <c r="B58" s="279"/>
      <c r="C58" s="272"/>
      <c r="D58" s="272"/>
      <c r="E58" s="272"/>
      <c r="F58" s="272"/>
      <c r="G58" s="272"/>
      <c r="H58" s="313"/>
      <c r="I58" s="313"/>
      <c r="J58" s="272"/>
      <c r="K58" s="272"/>
      <c r="L58" s="273"/>
    </row>
    <row r="59" spans="1:97" s="312" customFormat="1" ht="13" x14ac:dyDescent="0.3">
      <c r="A59" s="309"/>
      <c r="B59" s="279"/>
      <c r="C59" s="310"/>
      <c r="D59" s="294"/>
      <c r="E59" s="294"/>
      <c r="F59" s="294"/>
      <c r="G59" s="294"/>
      <c r="H59" s="315"/>
      <c r="I59" s="315"/>
      <c r="J59" s="294"/>
      <c r="K59" s="294"/>
      <c r="L59" s="311"/>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09"/>
      <c r="BP59" s="309"/>
      <c r="BQ59" s="309"/>
      <c r="BR59" s="309"/>
      <c r="BS59" s="309"/>
      <c r="BT59" s="309"/>
      <c r="BU59" s="309"/>
      <c r="BV59" s="309"/>
      <c r="BW59" s="309"/>
      <c r="BX59" s="309"/>
      <c r="BY59" s="309"/>
      <c r="BZ59" s="309"/>
      <c r="CA59" s="309"/>
      <c r="CB59" s="309"/>
      <c r="CC59" s="309"/>
      <c r="CD59" s="309"/>
      <c r="CE59" s="309"/>
      <c r="CF59" s="309"/>
      <c r="CG59" s="309"/>
      <c r="CH59" s="309"/>
      <c r="CI59" s="309"/>
      <c r="CJ59" s="309"/>
      <c r="CK59" s="309"/>
      <c r="CL59" s="309"/>
      <c r="CM59" s="309"/>
      <c r="CN59" s="309"/>
      <c r="CO59" s="309"/>
      <c r="CP59" s="309"/>
      <c r="CQ59" s="309"/>
      <c r="CR59" s="309"/>
      <c r="CS59" s="309"/>
    </row>
    <row r="60" spans="1:97" s="312" customFormat="1" ht="13" x14ac:dyDescent="0.3">
      <c r="A60" s="309"/>
      <c r="B60" s="279"/>
      <c r="C60" s="844" t="s">
        <v>1377</v>
      </c>
      <c r="D60" s="844"/>
      <c r="E60" s="316">
        <v>0.65414772348308159</v>
      </c>
      <c r="F60" s="294"/>
      <c r="G60" s="294"/>
      <c r="H60" s="294"/>
      <c r="I60" s="294"/>
      <c r="J60" s="294"/>
      <c r="K60" s="294"/>
      <c r="L60" s="311"/>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c r="BO60" s="309"/>
      <c r="BP60" s="309"/>
      <c r="BQ60" s="309"/>
      <c r="BR60" s="309"/>
      <c r="BS60" s="309"/>
      <c r="BT60" s="309"/>
      <c r="BU60" s="309"/>
      <c r="BV60" s="309"/>
      <c r="BW60" s="309"/>
      <c r="BX60" s="309"/>
      <c r="BY60" s="309"/>
      <c r="BZ60" s="309"/>
      <c r="CA60" s="309"/>
      <c r="CB60" s="309"/>
      <c r="CC60" s="309"/>
      <c r="CD60" s="309"/>
      <c r="CE60" s="309"/>
      <c r="CF60" s="309"/>
      <c r="CG60" s="309"/>
      <c r="CH60" s="309"/>
      <c r="CI60" s="309"/>
      <c r="CJ60" s="309"/>
      <c r="CK60" s="309"/>
      <c r="CL60" s="309"/>
      <c r="CM60" s="309"/>
      <c r="CN60" s="309"/>
      <c r="CO60" s="309"/>
      <c r="CP60" s="309"/>
      <c r="CQ60" s="309"/>
      <c r="CR60" s="309"/>
      <c r="CS60" s="309"/>
    </row>
    <row r="61" spans="1:97" x14ac:dyDescent="0.35">
      <c r="B61" s="279"/>
      <c r="C61" s="272"/>
      <c r="D61" s="272"/>
      <c r="E61" s="272"/>
      <c r="F61" s="843"/>
      <c r="G61" s="843"/>
      <c r="H61" s="294"/>
      <c r="I61" s="294"/>
      <c r="J61" s="272"/>
      <c r="K61" s="272"/>
      <c r="L61" s="273"/>
    </row>
    <row r="62" spans="1:97" ht="39" x14ac:dyDescent="0.35">
      <c r="B62" s="279"/>
      <c r="C62" s="847" t="s">
        <v>1378</v>
      </c>
      <c r="D62" s="847"/>
      <c r="E62" s="195" t="s">
        <v>1367</v>
      </c>
      <c r="F62" s="303"/>
      <c r="G62" s="303"/>
      <c r="H62" s="294"/>
      <c r="I62" s="294"/>
      <c r="J62" s="272"/>
      <c r="K62" s="298"/>
      <c r="L62" s="273"/>
    </row>
    <row r="63" spans="1:97" x14ac:dyDescent="0.35">
      <c r="B63" s="279"/>
      <c r="C63" s="848" t="s">
        <v>1379</v>
      </c>
      <c r="D63" s="160" t="s">
        <v>1380</v>
      </c>
      <c r="E63" s="521">
        <v>0.15151235637622423</v>
      </c>
      <c r="F63" s="302"/>
      <c r="G63" s="302"/>
      <c r="H63" s="313"/>
      <c r="I63" s="313"/>
      <c r="J63" s="272"/>
      <c r="K63" s="272"/>
      <c r="L63" s="273"/>
    </row>
    <row r="64" spans="1:97" x14ac:dyDescent="0.35">
      <c r="B64" s="279"/>
      <c r="C64" s="848"/>
      <c r="D64" s="160" t="s">
        <v>1381</v>
      </c>
      <c r="E64" s="521">
        <v>8.5427854208715862E-2</v>
      </c>
      <c r="F64" s="302"/>
      <c r="G64" s="302"/>
      <c r="H64" s="313"/>
      <c r="I64" s="313"/>
      <c r="J64" s="272"/>
      <c r="K64" s="272"/>
      <c r="L64" s="273"/>
    </row>
    <row r="65" spans="1:97" x14ac:dyDescent="0.35">
      <c r="B65" s="279"/>
      <c r="C65" s="848"/>
      <c r="D65" s="160" t="s">
        <v>1382</v>
      </c>
      <c r="E65" s="521">
        <v>9.7423687432099754E-2</v>
      </c>
      <c r="F65" s="302"/>
      <c r="G65" s="302"/>
      <c r="H65" s="313"/>
      <c r="I65" s="313"/>
      <c r="J65" s="272"/>
      <c r="K65" s="272"/>
      <c r="L65" s="273"/>
    </row>
    <row r="66" spans="1:97" x14ac:dyDescent="0.35">
      <c r="B66" s="279"/>
      <c r="C66" s="848"/>
      <c r="D66" s="160" t="s">
        <v>1383</v>
      </c>
      <c r="E66" s="521">
        <v>0.16637748101037847</v>
      </c>
      <c r="F66" s="302"/>
      <c r="G66" s="302"/>
      <c r="H66" s="313"/>
      <c r="I66" s="313"/>
      <c r="J66" s="272"/>
      <c r="K66" s="272"/>
      <c r="L66" s="273"/>
    </row>
    <row r="67" spans="1:97" x14ac:dyDescent="0.35">
      <c r="B67" s="279"/>
      <c r="C67" s="848"/>
      <c r="D67" s="160" t="s">
        <v>1384</v>
      </c>
      <c r="E67" s="521">
        <v>0.26574942026871007</v>
      </c>
      <c r="F67" s="302"/>
      <c r="G67" s="302"/>
      <c r="H67" s="313"/>
      <c r="I67" s="313"/>
      <c r="J67" s="272"/>
      <c r="K67" s="272"/>
      <c r="L67" s="273"/>
    </row>
    <row r="68" spans="1:97" x14ac:dyDescent="0.35">
      <c r="B68" s="279"/>
      <c r="C68" s="848"/>
      <c r="D68" s="160" t="s">
        <v>1385</v>
      </c>
      <c r="E68" s="521">
        <v>0.10663316612117744</v>
      </c>
      <c r="F68" s="302"/>
      <c r="G68" s="302"/>
      <c r="H68" s="313"/>
      <c r="I68" s="313"/>
      <c r="J68" s="272"/>
      <c r="K68" s="272"/>
      <c r="L68" s="273"/>
    </row>
    <row r="69" spans="1:97" x14ac:dyDescent="0.35">
      <c r="B69" s="279"/>
      <c r="C69" s="848"/>
      <c r="D69" s="160" t="s">
        <v>1386</v>
      </c>
      <c r="E69" s="521">
        <v>6.1416044323118167E-2</v>
      </c>
      <c r="F69" s="302"/>
      <c r="G69" s="302"/>
      <c r="H69" s="313"/>
      <c r="I69" s="313"/>
      <c r="J69" s="272"/>
      <c r="K69" s="272"/>
      <c r="L69" s="273"/>
    </row>
    <row r="70" spans="1:97" x14ac:dyDescent="0.35">
      <c r="B70" s="279"/>
      <c r="C70" s="848"/>
      <c r="D70" s="160" t="s">
        <v>1387</v>
      </c>
      <c r="E70" s="521">
        <v>2.0679109807577565E-2</v>
      </c>
      <c r="F70" s="302"/>
      <c r="G70" s="302"/>
      <c r="H70" s="313"/>
      <c r="I70" s="313"/>
      <c r="J70" s="272"/>
      <c r="K70" s="272"/>
      <c r="L70" s="273"/>
    </row>
    <row r="71" spans="1:97" x14ac:dyDescent="0.35">
      <c r="B71" s="279"/>
      <c r="C71" s="848"/>
      <c r="D71" s="160" t="s">
        <v>1388</v>
      </c>
      <c r="E71" s="521">
        <v>1.7403901843872194E-2</v>
      </c>
      <c r="F71" s="302"/>
      <c r="G71" s="302"/>
      <c r="H71" s="313"/>
      <c r="I71" s="313"/>
      <c r="J71" s="272"/>
      <c r="K71" s="272"/>
      <c r="L71" s="273"/>
    </row>
    <row r="72" spans="1:97" x14ac:dyDescent="0.35">
      <c r="B72" s="279"/>
      <c r="C72" s="848"/>
      <c r="D72" s="160" t="s">
        <v>1389</v>
      </c>
      <c r="E72" s="521">
        <v>1.5767052395153327E-2</v>
      </c>
      <c r="F72" s="302"/>
      <c r="G72" s="302"/>
      <c r="H72" s="313"/>
      <c r="I72" s="313"/>
      <c r="J72" s="272"/>
      <c r="K72" s="272"/>
      <c r="L72" s="273"/>
    </row>
    <row r="73" spans="1:97" x14ac:dyDescent="0.35">
      <c r="B73" s="279"/>
      <c r="C73" s="848"/>
      <c r="D73" s="160" t="s">
        <v>1390</v>
      </c>
      <c r="E73" s="521">
        <v>3.3882206752915136E-3</v>
      </c>
      <c r="F73" s="302"/>
      <c r="G73" s="302"/>
      <c r="H73" s="313"/>
      <c r="I73" s="313"/>
      <c r="J73" s="272"/>
      <c r="K73" s="272"/>
      <c r="L73" s="273"/>
    </row>
    <row r="74" spans="1:97" x14ac:dyDescent="0.35">
      <c r="B74" s="279"/>
      <c r="C74" s="848"/>
      <c r="D74" s="160" t="s">
        <v>1391</v>
      </c>
      <c r="E74" s="521">
        <v>1.3433303953923202E-3</v>
      </c>
      <c r="F74" s="302"/>
      <c r="G74" s="302"/>
      <c r="H74" s="313"/>
      <c r="I74" s="313"/>
      <c r="J74" s="272"/>
      <c r="K74" s="272"/>
      <c r="L74" s="273"/>
    </row>
    <row r="75" spans="1:97" x14ac:dyDescent="0.35">
      <c r="B75" s="279"/>
      <c r="C75" s="848"/>
      <c r="D75" s="160" t="s">
        <v>1392</v>
      </c>
      <c r="E75" s="521">
        <v>6.8783751422892229E-3</v>
      </c>
      <c r="F75" s="302"/>
      <c r="G75" s="302"/>
      <c r="H75" s="313"/>
      <c r="I75" s="313"/>
      <c r="J75" s="272"/>
      <c r="K75" s="272"/>
      <c r="L75" s="273"/>
    </row>
    <row r="76" spans="1:97" x14ac:dyDescent="0.35">
      <c r="B76" s="279"/>
      <c r="C76" s="272"/>
      <c r="D76" s="272"/>
      <c r="E76" s="272"/>
      <c r="F76" s="272"/>
      <c r="G76" s="272"/>
      <c r="H76" s="313"/>
      <c r="I76" s="313"/>
      <c r="J76" s="272"/>
      <c r="K76" s="272"/>
      <c r="L76" s="273"/>
    </row>
    <row r="77" spans="1:97" x14ac:dyDescent="0.35">
      <c r="B77" s="279"/>
      <c r="C77" s="272"/>
      <c r="D77" s="272"/>
      <c r="E77" s="272"/>
      <c r="F77" s="272"/>
      <c r="G77" s="272"/>
      <c r="H77" s="313"/>
      <c r="I77" s="313"/>
      <c r="J77" s="272"/>
      <c r="K77" s="272"/>
      <c r="L77" s="273"/>
    </row>
    <row r="78" spans="1:97" s="312" customFormat="1" ht="13" x14ac:dyDescent="0.3">
      <c r="A78" s="309"/>
      <c r="B78" s="279" t="s">
        <v>1393</v>
      </c>
      <c r="C78" s="310" t="s">
        <v>1394</v>
      </c>
      <c r="D78" s="294"/>
      <c r="E78" s="294"/>
      <c r="F78" s="294"/>
      <c r="G78" s="294"/>
      <c r="H78" s="315"/>
      <c r="I78" s="315"/>
      <c r="J78" s="294"/>
      <c r="K78" s="294"/>
      <c r="L78" s="311"/>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309"/>
      <c r="AN78" s="309"/>
      <c r="AO78" s="309"/>
      <c r="AP78" s="309"/>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c r="BN78" s="309"/>
      <c r="BO78" s="309"/>
      <c r="BP78" s="309"/>
      <c r="BQ78" s="309"/>
      <c r="BR78" s="309"/>
      <c r="BS78" s="309"/>
      <c r="BT78" s="309"/>
      <c r="BU78" s="309"/>
      <c r="BV78" s="309"/>
      <c r="BW78" s="309"/>
      <c r="BX78" s="309"/>
      <c r="BY78" s="309"/>
      <c r="BZ78" s="309"/>
      <c r="CA78" s="309"/>
      <c r="CB78" s="309"/>
      <c r="CC78" s="309"/>
      <c r="CD78" s="309"/>
      <c r="CE78" s="309"/>
      <c r="CF78" s="309"/>
      <c r="CG78" s="309"/>
      <c r="CH78" s="309"/>
      <c r="CI78" s="309"/>
      <c r="CJ78" s="309"/>
      <c r="CK78" s="309"/>
      <c r="CL78" s="309"/>
      <c r="CM78" s="309"/>
      <c r="CN78" s="309"/>
      <c r="CO78" s="309"/>
      <c r="CP78" s="309"/>
      <c r="CQ78" s="309"/>
      <c r="CR78" s="309"/>
      <c r="CS78" s="309"/>
    </row>
    <row r="79" spans="1:97" x14ac:dyDescent="0.35">
      <c r="B79" s="279"/>
      <c r="C79" s="272"/>
      <c r="D79" s="272"/>
      <c r="E79" s="272"/>
      <c r="F79" s="272"/>
      <c r="G79" s="272"/>
      <c r="H79" s="313"/>
      <c r="I79" s="313"/>
      <c r="J79" s="272"/>
      <c r="K79" s="272"/>
      <c r="L79" s="273"/>
    </row>
    <row r="80" spans="1:97" s="312" customFormat="1" ht="13" x14ac:dyDescent="0.3">
      <c r="A80" s="309"/>
      <c r="B80" s="279"/>
      <c r="C80" s="314" t="s">
        <v>1395</v>
      </c>
      <c r="D80" s="294"/>
      <c r="E80" s="294"/>
      <c r="F80" s="294"/>
      <c r="G80" s="294"/>
      <c r="H80" s="315"/>
      <c r="I80" s="315"/>
      <c r="J80" s="294"/>
      <c r="K80" s="294"/>
      <c r="L80" s="311"/>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309"/>
      <c r="BH80" s="309"/>
      <c r="BI80" s="309"/>
      <c r="BJ80" s="309"/>
      <c r="BK80" s="309"/>
      <c r="BL80" s="309"/>
      <c r="BM80" s="309"/>
      <c r="BN80" s="309"/>
      <c r="BO80" s="309"/>
      <c r="BP80" s="309"/>
      <c r="BQ80" s="309"/>
      <c r="BR80" s="309"/>
      <c r="BS80" s="309"/>
      <c r="BT80" s="309"/>
      <c r="BU80" s="309"/>
      <c r="BV80" s="309"/>
      <c r="BW80" s="309"/>
      <c r="BX80" s="309"/>
      <c r="BY80" s="309"/>
      <c r="BZ80" s="309"/>
      <c r="CA80" s="309"/>
      <c r="CB80" s="309"/>
      <c r="CC80" s="309"/>
      <c r="CD80" s="309"/>
      <c r="CE80" s="309"/>
      <c r="CF80" s="309"/>
      <c r="CG80" s="309"/>
      <c r="CH80" s="309"/>
      <c r="CI80" s="309"/>
      <c r="CJ80" s="309"/>
      <c r="CK80" s="309"/>
      <c r="CL80" s="309"/>
      <c r="CM80" s="309"/>
      <c r="CN80" s="309"/>
      <c r="CO80" s="309"/>
      <c r="CP80" s="309"/>
      <c r="CQ80" s="309"/>
      <c r="CR80" s="309"/>
      <c r="CS80" s="309"/>
    </row>
    <row r="81" spans="1:97" s="312" customFormat="1" ht="13" x14ac:dyDescent="0.3">
      <c r="A81" s="309"/>
      <c r="B81" s="279"/>
      <c r="C81" s="314" t="s">
        <v>1396</v>
      </c>
      <c r="D81" s="294"/>
      <c r="E81" s="294"/>
      <c r="F81" s="294"/>
      <c r="G81" s="294"/>
      <c r="H81" s="315"/>
      <c r="I81" s="315"/>
      <c r="J81" s="294"/>
      <c r="K81" s="294"/>
      <c r="L81" s="311"/>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09"/>
      <c r="BO81" s="309"/>
      <c r="BP81" s="309"/>
      <c r="BQ81" s="309"/>
      <c r="BR81" s="309"/>
      <c r="BS81" s="309"/>
      <c r="BT81" s="309"/>
      <c r="BU81" s="309"/>
      <c r="BV81" s="309"/>
      <c r="BW81" s="309"/>
      <c r="BX81" s="309"/>
      <c r="BY81" s="309"/>
      <c r="BZ81" s="309"/>
      <c r="CA81" s="309"/>
      <c r="CB81" s="309"/>
      <c r="CC81" s="309"/>
      <c r="CD81" s="309"/>
      <c r="CE81" s="309"/>
      <c r="CF81" s="309"/>
      <c r="CG81" s="309"/>
      <c r="CH81" s="309"/>
      <c r="CI81" s="309"/>
      <c r="CJ81" s="309"/>
      <c r="CK81" s="309"/>
      <c r="CL81" s="309"/>
      <c r="CM81" s="309"/>
      <c r="CN81" s="309"/>
      <c r="CO81" s="309"/>
      <c r="CP81" s="309"/>
      <c r="CQ81" s="309"/>
      <c r="CR81" s="309"/>
      <c r="CS81" s="309"/>
    </row>
    <row r="82" spans="1:97" s="312" customFormat="1" ht="13" x14ac:dyDescent="0.3">
      <c r="A82" s="309"/>
      <c r="B82" s="279"/>
      <c r="C82" s="310"/>
      <c r="D82" s="294"/>
      <c r="E82" s="294"/>
      <c r="F82" s="294"/>
      <c r="G82" s="294"/>
      <c r="H82" s="315"/>
      <c r="I82" s="315"/>
      <c r="J82" s="294"/>
      <c r="K82" s="294"/>
      <c r="L82" s="311"/>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309"/>
      <c r="AX82" s="309"/>
      <c r="AY82" s="309"/>
      <c r="AZ82" s="309"/>
      <c r="BA82" s="309"/>
      <c r="BB82" s="309"/>
      <c r="BC82" s="309"/>
      <c r="BD82" s="309"/>
      <c r="BE82" s="309"/>
      <c r="BF82" s="309"/>
      <c r="BG82" s="309"/>
      <c r="BH82" s="309"/>
      <c r="BI82" s="309"/>
      <c r="BJ82" s="309"/>
      <c r="BK82" s="309"/>
      <c r="BL82" s="309"/>
      <c r="BM82" s="309"/>
      <c r="BN82" s="309"/>
      <c r="BO82" s="309"/>
      <c r="BP82" s="309"/>
      <c r="BQ82" s="309"/>
      <c r="BR82" s="309"/>
      <c r="BS82" s="309"/>
      <c r="BT82" s="309"/>
      <c r="BU82" s="309"/>
      <c r="BV82" s="309"/>
      <c r="BW82" s="309"/>
      <c r="BX82" s="309"/>
      <c r="BY82" s="309"/>
      <c r="BZ82" s="309"/>
      <c r="CA82" s="309"/>
      <c r="CB82" s="309"/>
      <c r="CC82" s="309"/>
      <c r="CD82" s="309"/>
      <c r="CE82" s="309"/>
      <c r="CF82" s="309"/>
      <c r="CG82" s="309"/>
      <c r="CH82" s="309"/>
      <c r="CI82" s="309"/>
      <c r="CJ82" s="309"/>
      <c r="CK82" s="309"/>
      <c r="CL82" s="309"/>
      <c r="CM82" s="309"/>
      <c r="CN82" s="309"/>
      <c r="CO82" s="309"/>
      <c r="CP82" s="309"/>
      <c r="CQ82" s="309"/>
      <c r="CR82" s="309"/>
      <c r="CS82" s="309"/>
    </row>
    <row r="83" spans="1:97" s="312" customFormat="1" ht="13" x14ac:dyDescent="0.3">
      <c r="A83" s="309"/>
      <c r="B83" s="279"/>
      <c r="C83" s="844" t="s">
        <v>1397</v>
      </c>
      <c r="D83" s="844"/>
      <c r="E83" s="318">
        <v>0.5922052832481266</v>
      </c>
      <c r="F83" s="294"/>
      <c r="G83" s="294"/>
      <c r="H83" s="315"/>
      <c r="I83" s="315"/>
      <c r="J83" s="294"/>
      <c r="K83" s="294"/>
      <c r="L83" s="311"/>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309"/>
      <c r="BF83" s="309"/>
      <c r="BG83" s="309"/>
      <c r="BH83" s="309"/>
      <c r="BI83" s="309"/>
      <c r="BJ83" s="309"/>
      <c r="BK83" s="309"/>
      <c r="BL83" s="309"/>
      <c r="BM83" s="309"/>
      <c r="BN83" s="309"/>
      <c r="BO83" s="309"/>
      <c r="BP83" s="309"/>
      <c r="BQ83" s="309"/>
      <c r="BR83" s="309"/>
      <c r="BS83" s="309"/>
      <c r="BT83" s="309"/>
      <c r="BU83" s="309"/>
      <c r="BV83" s="309"/>
      <c r="BW83" s="309"/>
      <c r="BX83" s="309"/>
      <c r="BY83" s="309"/>
      <c r="BZ83" s="309"/>
      <c r="CA83" s="309"/>
      <c r="CB83" s="309"/>
      <c r="CC83" s="309"/>
      <c r="CD83" s="309"/>
      <c r="CE83" s="309"/>
      <c r="CF83" s="309"/>
      <c r="CG83" s="309"/>
      <c r="CH83" s="309"/>
      <c r="CI83" s="309"/>
      <c r="CJ83" s="309"/>
      <c r="CK83" s="309"/>
      <c r="CL83" s="309"/>
      <c r="CM83" s="309"/>
      <c r="CN83" s="309"/>
      <c r="CO83" s="309"/>
      <c r="CP83" s="309"/>
      <c r="CQ83" s="309"/>
      <c r="CR83" s="309"/>
      <c r="CS83" s="309"/>
    </row>
    <row r="84" spans="1:97" s="312" customFormat="1" ht="13" x14ac:dyDescent="0.3">
      <c r="A84" s="309"/>
      <c r="B84" s="279"/>
      <c r="C84" s="310"/>
      <c r="D84" s="294"/>
      <c r="E84" s="294"/>
      <c r="F84" s="294"/>
      <c r="G84" s="294"/>
      <c r="H84" s="315"/>
      <c r="I84" s="315"/>
      <c r="J84" s="294"/>
      <c r="K84" s="294"/>
      <c r="L84" s="311"/>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09"/>
      <c r="AP84" s="309"/>
      <c r="AQ84" s="309"/>
      <c r="AR84" s="309"/>
      <c r="AS84" s="309"/>
      <c r="AT84" s="309"/>
      <c r="AU84" s="309"/>
      <c r="AV84" s="309"/>
      <c r="AW84" s="309"/>
      <c r="AX84" s="309"/>
      <c r="AY84" s="309"/>
      <c r="AZ84" s="309"/>
      <c r="BA84" s="309"/>
      <c r="BB84" s="309"/>
      <c r="BC84" s="309"/>
      <c r="BD84" s="309"/>
      <c r="BE84" s="309"/>
      <c r="BF84" s="309"/>
      <c r="BG84" s="309"/>
      <c r="BH84" s="309"/>
      <c r="BI84" s="309"/>
      <c r="BJ84" s="309"/>
      <c r="BK84" s="309"/>
      <c r="BL84" s="309"/>
      <c r="BM84" s="309"/>
      <c r="BN84" s="309"/>
      <c r="BO84" s="309"/>
      <c r="BP84" s="309"/>
      <c r="BQ84" s="309"/>
      <c r="BR84" s="309"/>
      <c r="BS84" s="309"/>
      <c r="BT84" s="309"/>
      <c r="BU84" s="309"/>
      <c r="BV84" s="309"/>
      <c r="BW84" s="309"/>
      <c r="BX84" s="309"/>
      <c r="BY84" s="309"/>
      <c r="BZ84" s="309"/>
      <c r="CA84" s="309"/>
      <c r="CB84" s="309"/>
      <c r="CC84" s="309"/>
      <c r="CD84" s="309"/>
      <c r="CE84" s="309"/>
      <c r="CF84" s="309"/>
      <c r="CG84" s="309"/>
      <c r="CH84" s="309"/>
      <c r="CI84" s="309"/>
      <c r="CJ84" s="309"/>
      <c r="CK84" s="309"/>
      <c r="CL84" s="309"/>
      <c r="CM84" s="309"/>
      <c r="CN84" s="309"/>
      <c r="CO84" s="309"/>
      <c r="CP84" s="309"/>
      <c r="CQ84" s="309"/>
      <c r="CR84" s="309"/>
      <c r="CS84" s="309"/>
    </row>
    <row r="85" spans="1:97" ht="39" x14ac:dyDescent="0.35">
      <c r="B85" s="279"/>
      <c r="C85" s="847" t="s">
        <v>1378</v>
      </c>
      <c r="D85" s="847"/>
      <c r="E85" s="195" t="s">
        <v>1367</v>
      </c>
      <c r="F85" s="303"/>
      <c r="G85" s="303"/>
      <c r="H85" s="298"/>
      <c r="I85" s="298"/>
      <c r="J85" s="272"/>
      <c r="K85" s="272"/>
      <c r="L85" s="273"/>
    </row>
    <row r="86" spans="1:97" x14ac:dyDescent="0.35">
      <c r="B86" s="279"/>
      <c r="C86" s="848" t="s">
        <v>1379</v>
      </c>
      <c r="D86" s="160" t="s">
        <v>1380</v>
      </c>
      <c r="E86" s="520">
        <v>0.19101043845980767</v>
      </c>
      <c r="F86" s="302"/>
      <c r="G86" s="302"/>
      <c r="H86" s="272"/>
      <c r="I86" s="272"/>
      <c r="J86" s="272"/>
      <c r="K86" s="272"/>
      <c r="L86" s="273"/>
    </row>
    <row r="87" spans="1:97" x14ac:dyDescent="0.35">
      <c r="B87" s="279"/>
      <c r="C87" s="848"/>
      <c r="D87" s="160" t="s">
        <v>1381</v>
      </c>
      <c r="E87" s="520">
        <v>0.11282435054134372</v>
      </c>
      <c r="F87" s="302"/>
      <c r="G87" s="302"/>
      <c r="H87" s="272"/>
      <c r="I87" s="272"/>
      <c r="J87" s="272"/>
      <c r="K87" s="272"/>
      <c r="L87" s="273"/>
    </row>
    <row r="88" spans="1:97" x14ac:dyDescent="0.35">
      <c r="B88" s="279"/>
      <c r="C88" s="848"/>
      <c r="D88" s="160" t="s">
        <v>1382</v>
      </c>
      <c r="E88" s="520">
        <v>0.16460709663952142</v>
      </c>
      <c r="F88" s="302"/>
      <c r="G88" s="302"/>
      <c r="H88" s="272"/>
      <c r="I88" s="272"/>
      <c r="J88" s="272"/>
      <c r="K88" s="272"/>
      <c r="L88" s="273"/>
    </row>
    <row r="89" spans="1:97" x14ac:dyDescent="0.35">
      <c r="B89" s="279"/>
      <c r="C89" s="848"/>
      <c r="D89" s="160" t="s">
        <v>1383</v>
      </c>
      <c r="E89" s="520">
        <v>0.18961360984516482</v>
      </c>
      <c r="F89" s="302"/>
      <c r="G89" s="302"/>
      <c r="H89" s="272"/>
      <c r="I89" s="272"/>
      <c r="J89" s="272"/>
      <c r="K89" s="272"/>
      <c r="L89" s="273"/>
    </row>
    <row r="90" spans="1:97" x14ac:dyDescent="0.35">
      <c r="B90" s="279"/>
      <c r="C90" s="848"/>
      <c r="D90" s="160" t="s">
        <v>1384</v>
      </c>
      <c r="E90" s="520">
        <v>0.16830639279130225</v>
      </c>
      <c r="F90" s="302"/>
      <c r="G90" s="302"/>
      <c r="H90" s="272"/>
      <c r="I90" s="272"/>
      <c r="J90" s="272"/>
      <c r="K90" s="272"/>
      <c r="L90" s="273"/>
    </row>
    <row r="91" spans="1:97" x14ac:dyDescent="0.35">
      <c r="B91" s="279"/>
      <c r="C91" s="848"/>
      <c r="D91" s="160" t="s">
        <v>1385</v>
      </c>
      <c r="E91" s="520">
        <v>6.3697895664841367E-2</v>
      </c>
      <c r="F91" s="302"/>
      <c r="G91" s="302"/>
      <c r="H91" s="272"/>
      <c r="I91" s="272"/>
      <c r="J91" s="272"/>
      <c r="K91" s="272"/>
      <c r="L91" s="273"/>
    </row>
    <row r="92" spans="1:97" x14ac:dyDescent="0.35">
      <c r="B92" s="279"/>
      <c r="C92" s="848"/>
      <c r="D92" s="160" t="s">
        <v>1386</v>
      </c>
      <c r="E92" s="520">
        <v>4.3442000888490678E-2</v>
      </c>
      <c r="F92" s="302"/>
      <c r="G92" s="302"/>
      <c r="H92" s="272"/>
      <c r="I92" s="272"/>
      <c r="J92" s="272"/>
      <c r="K92" s="272"/>
      <c r="L92" s="273"/>
    </row>
    <row r="93" spans="1:97" x14ac:dyDescent="0.35">
      <c r="B93" s="279"/>
      <c r="C93" s="848"/>
      <c r="D93" s="160" t="s">
        <v>1387</v>
      </c>
      <c r="E93" s="520">
        <v>2.6228478908813021E-2</v>
      </c>
      <c r="F93" s="302"/>
      <c r="G93" s="302"/>
      <c r="H93" s="272"/>
      <c r="I93" s="272"/>
      <c r="J93" s="272"/>
      <c r="K93" s="272"/>
      <c r="L93" s="273"/>
    </row>
    <row r="94" spans="1:97" x14ac:dyDescent="0.35">
      <c r="B94" s="279"/>
      <c r="C94" s="848"/>
      <c r="D94" s="160" t="s">
        <v>1388</v>
      </c>
      <c r="E94" s="520">
        <v>1.5260291710150775E-2</v>
      </c>
      <c r="F94" s="302"/>
      <c r="G94" s="302"/>
      <c r="H94" s="272"/>
      <c r="I94" s="272"/>
      <c r="J94" s="272"/>
      <c r="K94" s="272"/>
      <c r="L94" s="273"/>
    </row>
    <row r="95" spans="1:97" x14ac:dyDescent="0.35">
      <c r="B95" s="279"/>
      <c r="C95" s="848"/>
      <c r="D95" s="160" t="s">
        <v>1389</v>
      </c>
      <c r="E95" s="520">
        <v>8.0152004891678036E-3</v>
      </c>
      <c r="F95" s="302"/>
      <c r="G95" s="302"/>
      <c r="H95" s="272"/>
      <c r="I95" s="272"/>
      <c r="J95" s="272"/>
      <c r="K95" s="272"/>
      <c r="L95" s="273"/>
    </row>
    <row r="96" spans="1:97" x14ac:dyDescent="0.35">
      <c r="B96" s="279"/>
      <c r="C96" s="848"/>
      <c r="D96" s="160" t="s">
        <v>1390</v>
      </c>
      <c r="E96" s="520">
        <v>4.4104586440786662E-3</v>
      </c>
      <c r="F96" s="302"/>
      <c r="G96" s="302"/>
      <c r="H96" s="272"/>
      <c r="I96" s="272"/>
      <c r="J96" s="272"/>
      <c r="K96" s="272"/>
      <c r="L96" s="273"/>
    </row>
    <row r="97" spans="2:12" x14ac:dyDescent="0.35">
      <c r="B97" s="279"/>
      <c r="C97" s="848"/>
      <c r="D97" s="160" t="s">
        <v>1391</v>
      </c>
      <c r="E97" s="520">
        <v>2.6972349921494452E-3</v>
      </c>
      <c r="F97" s="302"/>
      <c r="G97" s="302"/>
      <c r="H97" s="272"/>
      <c r="I97" s="272"/>
      <c r="J97" s="272"/>
      <c r="K97" s="272"/>
      <c r="L97" s="273"/>
    </row>
    <row r="98" spans="2:12" x14ac:dyDescent="0.35">
      <c r="B98" s="279"/>
      <c r="C98" s="848"/>
      <c r="D98" s="160" t="s">
        <v>1392</v>
      </c>
      <c r="E98" s="308">
        <v>9.8865504251680891E-3</v>
      </c>
      <c r="F98" s="302"/>
      <c r="G98" s="302"/>
      <c r="H98" s="272"/>
      <c r="I98" s="272"/>
      <c r="J98" s="272"/>
      <c r="K98" s="272"/>
      <c r="L98" s="273"/>
    </row>
    <row r="99" spans="2:12" x14ac:dyDescent="0.35">
      <c r="B99" s="279"/>
      <c r="C99" s="293"/>
      <c r="D99" s="293"/>
      <c r="E99" s="272"/>
      <c r="F99" s="272"/>
      <c r="G99" s="272"/>
      <c r="H99" s="272"/>
      <c r="I99" s="272"/>
      <c r="J99" s="272"/>
      <c r="K99" s="272"/>
      <c r="L99" s="273"/>
    </row>
    <row r="100" spans="2:12" ht="84" customHeight="1" x14ac:dyDescent="0.35">
      <c r="B100" s="279"/>
      <c r="C100" s="849" t="s">
        <v>3350</v>
      </c>
      <c r="D100" s="850"/>
      <c r="E100" s="850"/>
      <c r="F100" s="850"/>
      <c r="G100" s="850"/>
      <c r="H100" s="850"/>
      <c r="I100" s="850"/>
      <c r="J100" s="851"/>
      <c r="K100" s="272"/>
      <c r="L100" s="273"/>
    </row>
    <row r="101" spans="2:12" x14ac:dyDescent="0.35">
      <c r="B101" s="279"/>
      <c r="C101" s="293"/>
      <c r="D101" s="293"/>
      <c r="E101" s="272"/>
      <c r="F101" s="272"/>
      <c r="G101" s="272"/>
      <c r="H101" s="272"/>
      <c r="I101" s="272"/>
      <c r="J101" s="272"/>
      <c r="K101" s="272"/>
      <c r="L101" s="273"/>
    </row>
    <row r="102" spans="2:12" x14ac:dyDescent="0.35">
      <c r="B102" s="279"/>
      <c r="C102" s="293"/>
      <c r="D102" s="293"/>
      <c r="E102" s="272"/>
      <c r="F102" s="272"/>
      <c r="G102" s="272"/>
      <c r="H102" s="272"/>
      <c r="I102" s="272"/>
      <c r="J102" s="272"/>
      <c r="K102" s="272"/>
      <c r="L102" s="273"/>
    </row>
    <row r="103" spans="2:12" x14ac:dyDescent="0.35">
      <c r="B103" s="279" t="s">
        <v>1398</v>
      </c>
      <c r="C103" s="310" t="s">
        <v>1399</v>
      </c>
      <c r="D103" s="272"/>
      <c r="E103" s="272"/>
      <c r="F103" s="272"/>
      <c r="G103" s="272"/>
      <c r="H103" s="272"/>
      <c r="I103" s="272"/>
      <c r="J103" s="272"/>
      <c r="K103" s="272"/>
      <c r="L103" s="273"/>
    </row>
    <row r="104" spans="2:12" x14ac:dyDescent="0.35">
      <c r="B104" s="279"/>
      <c r="C104" s="310"/>
      <c r="D104" s="272"/>
      <c r="E104" s="272"/>
      <c r="F104" s="272"/>
      <c r="G104" s="272"/>
      <c r="H104" s="272"/>
      <c r="I104" s="272"/>
      <c r="J104" s="272"/>
      <c r="K104" s="272"/>
      <c r="L104" s="273"/>
    </row>
    <row r="105" spans="2:12" ht="52" x14ac:dyDescent="0.35">
      <c r="B105" s="279"/>
      <c r="C105" s="272"/>
      <c r="D105" s="272"/>
      <c r="E105" s="272"/>
      <c r="F105" s="195" t="s">
        <v>1367</v>
      </c>
      <c r="G105" s="303"/>
      <c r="H105" s="298"/>
      <c r="I105" s="272"/>
      <c r="J105" s="272"/>
      <c r="K105" s="272"/>
      <c r="L105" s="273"/>
    </row>
    <row r="106" spans="2:12" x14ac:dyDescent="0.35">
      <c r="B106" s="319"/>
      <c r="C106" s="852" t="s">
        <v>1400</v>
      </c>
      <c r="D106" s="160" t="s">
        <v>1401</v>
      </c>
      <c r="E106" s="183"/>
      <c r="F106" s="308">
        <v>3.4849112640261245E-5</v>
      </c>
      <c r="G106" s="302"/>
      <c r="H106" s="272"/>
      <c r="I106" s="272"/>
      <c r="J106" s="272"/>
      <c r="K106" s="272"/>
      <c r="L106" s="273"/>
    </row>
    <row r="107" spans="2:12" x14ac:dyDescent="0.35">
      <c r="B107" s="319"/>
      <c r="C107" s="853"/>
      <c r="D107" s="795" t="s">
        <v>1402</v>
      </c>
      <c r="E107" s="796"/>
      <c r="F107" s="308">
        <v>0.54572364372564319</v>
      </c>
      <c r="G107" s="280"/>
      <c r="H107" s="272"/>
      <c r="I107" s="272"/>
      <c r="J107" s="272"/>
      <c r="K107" s="272"/>
      <c r="L107" s="273"/>
    </row>
    <row r="108" spans="2:12" x14ac:dyDescent="0.35">
      <c r="B108" s="319"/>
      <c r="C108" s="320" t="s">
        <v>1403</v>
      </c>
      <c r="D108" s="854"/>
      <c r="E108" s="855"/>
      <c r="F108" s="308">
        <v>0.2600966494839882</v>
      </c>
      <c r="G108" s="302"/>
      <c r="H108" s="272"/>
      <c r="I108" s="272"/>
      <c r="J108" s="272"/>
      <c r="K108" s="272"/>
      <c r="L108" s="273"/>
    </row>
    <row r="109" spans="2:12" x14ac:dyDescent="0.35">
      <c r="B109" s="319"/>
      <c r="C109" s="813" t="s">
        <v>1253</v>
      </c>
      <c r="D109" s="813"/>
      <c r="E109" s="813"/>
      <c r="F109" s="321">
        <f>F106+F107+F108</f>
        <v>0.80585514232227173</v>
      </c>
      <c r="G109" s="302"/>
      <c r="H109" s="272"/>
      <c r="I109" s="272"/>
      <c r="J109" s="272"/>
      <c r="K109" s="272"/>
      <c r="L109" s="273"/>
    </row>
    <row r="110" spans="2:12" x14ac:dyDescent="0.35">
      <c r="B110" s="279"/>
      <c r="C110" s="285" t="s">
        <v>1254</v>
      </c>
      <c r="D110" s="845" t="s">
        <v>1255</v>
      </c>
      <c r="E110" s="846"/>
      <c r="F110" s="308">
        <v>0.19414485767772829</v>
      </c>
      <c r="G110" s="302"/>
      <c r="H110" s="272"/>
      <c r="I110" s="272"/>
      <c r="J110" s="272"/>
      <c r="K110" s="272"/>
      <c r="L110" s="273"/>
    </row>
    <row r="111" spans="2:12" x14ac:dyDescent="0.35">
      <c r="B111" s="279"/>
      <c r="C111" s="285"/>
      <c r="D111" s="845"/>
      <c r="E111" s="846"/>
      <c r="F111" s="305"/>
      <c r="G111" s="302"/>
      <c r="H111" s="272"/>
      <c r="I111" s="272"/>
      <c r="J111" s="272"/>
      <c r="K111" s="272"/>
      <c r="L111" s="273"/>
    </row>
    <row r="112" spans="2:12" x14ac:dyDescent="0.35">
      <c r="B112" s="279"/>
      <c r="C112" s="285"/>
      <c r="D112" s="845"/>
      <c r="E112" s="846"/>
      <c r="F112" s="305"/>
      <c r="G112" s="302"/>
      <c r="H112" s="272"/>
      <c r="I112" s="272"/>
      <c r="J112" s="272"/>
      <c r="K112" s="272"/>
      <c r="L112" s="273"/>
    </row>
    <row r="113" spans="2:12" x14ac:dyDescent="0.35">
      <c r="B113" s="279"/>
      <c r="C113" s="285"/>
      <c r="D113" s="845"/>
      <c r="E113" s="846"/>
      <c r="F113" s="305"/>
      <c r="G113" s="302"/>
      <c r="H113" s="272"/>
      <c r="I113" s="272"/>
      <c r="J113" s="272"/>
      <c r="K113" s="272"/>
      <c r="L113" s="273"/>
    </row>
    <row r="114" spans="2:12" x14ac:dyDescent="0.35">
      <c r="B114" s="279"/>
      <c r="C114" s="833" t="s">
        <v>1404</v>
      </c>
      <c r="D114" s="856"/>
      <c r="E114" s="834"/>
      <c r="F114" s="323">
        <f>F110</f>
        <v>0.19414485767772829</v>
      </c>
      <c r="G114" s="302"/>
      <c r="H114" s="272"/>
      <c r="I114" s="272"/>
      <c r="J114" s="272"/>
      <c r="K114" s="272"/>
      <c r="L114" s="273"/>
    </row>
    <row r="115" spans="2:12" x14ac:dyDescent="0.35">
      <c r="B115" s="279"/>
      <c r="C115" s="324"/>
      <c r="D115" s="272"/>
      <c r="E115" s="272"/>
      <c r="F115" s="272"/>
      <c r="G115" s="272"/>
      <c r="H115" s="272"/>
      <c r="I115" s="272"/>
      <c r="J115" s="272"/>
      <c r="K115" s="272"/>
      <c r="L115" s="273"/>
    </row>
    <row r="116" spans="2:12" x14ac:dyDescent="0.35">
      <c r="B116" s="279"/>
      <c r="C116" s="324"/>
      <c r="D116" s="272"/>
      <c r="E116" s="272"/>
      <c r="F116" s="272"/>
      <c r="G116" s="272"/>
      <c r="H116" s="272"/>
      <c r="I116" s="272"/>
      <c r="J116" s="272"/>
      <c r="K116" s="272"/>
      <c r="L116" s="273"/>
    </row>
    <row r="117" spans="2:12" x14ac:dyDescent="0.35">
      <c r="B117" s="325" t="s">
        <v>1405</v>
      </c>
      <c r="C117" s="295" t="s">
        <v>1406</v>
      </c>
      <c r="D117" s="272"/>
      <c r="E117" s="272"/>
      <c r="F117" s="272"/>
      <c r="G117" s="272"/>
      <c r="H117" s="272"/>
      <c r="I117" s="272"/>
      <c r="J117" s="272"/>
      <c r="K117" s="272"/>
      <c r="L117" s="273"/>
    </row>
    <row r="118" spans="2:12" x14ac:dyDescent="0.35">
      <c r="B118" s="279"/>
      <c r="C118" s="295"/>
      <c r="D118" s="272"/>
      <c r="E118" s="272"/>
      <c r="F118" s="272"/>
      <c r="G118" s="272"/>
      <c r="H118" s="272"/>
      <c r="I118" s="272"/>
      <c r="J118" s="272"/>
      <c r="K118" s="272"/>
      <c r="L118" s="273"/>
    </row>
    <row r="119" spans="2:12" ht="39" x14ac:dyDescent="0.35">
      <c r="B119" s="279"/>
      <c r="C119" s="151" t="s">
        <v>1407</v>
      </c>
      <c r="D119" s="195" t="s">
        <v>1367</v>
      </c>
      <c r="E119" s="303"/>
      <c r="F119" s="303"/>
      <c r="G119" s="298"/>
      <c r="H119" s="272"/>
      <c r="I119" s="272"/>
      <c r="J119" s="272"/>
      <c r="K119" s="272"/>
      <c r="L119" s="273"/>
    </row>
    <row r="120" spans="2:12" x14ac:dyDescent="0.35">
      <c r="B120" s="279"/>
      <c r="C120" s="326" t="s">
        <v>1408</v>
      </c>
      <c r="D120" s="322">
        <v>1.1519184162230576E-2</v>
      </c>
      <c r="E120" s="302"/>
      <c r="F120" s="302"/>
      <c r="G120" s="272"/>
      <c r="H120" s="272"/>
      <c r="I120" s="272"/>
      <c r="J120" s="272"/>
      <c r="K120" s="272"/>
      <c r="L120" s="273"/>
    </row>
    <row r="121" spans="2:12" x14ac:dyDescent="0.35">
      <c r="B121" s="279"/>
      <c r="C121" s="327" t="s">
        <v>1409</v>
      </c>
      <c r="D121" s="322">
        <v>4.6688262601430192E-3</v>
      </c>
      <c r="E121" s="302"/>
      <c r="F121" s="302"/>
      <c r="G121" s="272"/>
      <c r="H121" s="272"/>
      <c r="I121" s="272"/>
      <c r="J121" s="272"/>
      <c r="K121" s="272"/>
      <c r="L121" s="273"/>
    </row>
    <row r="122" spans="2:12" x14ac:dyDescent="0.35">
      <c r="B122" s="279"/>
      <c r="C122" s="327" t="s">
        <v>1410</v>
      </c>
      <c r="D122" s="322">
        <v>8.7414703557326875E-3</v>
      </c>
      <c r="E122" s="302"/>
      <c r="F122" s="302"/>
      <c r="G122" s="272"/>
      <c r="H122" s="272"/>
      <c r="I122" s="272"/>
      <c r="J122" s="272"/>
      <c r="K122" s="272"/>
      <c r="L122" s="273"/>
    </row>
    <row r="123" spans="2:12" x14ac:dyDescent="0.35">
      <c r="B123" s="279"/>
      <c r="C123" s="327" t="s">
        <v>1411</v>
      </c>
      <c r="D123" s="322">
        <v>1.9610749625087943E-2</v>
      </c>
      <c r="E123" s="302"/>
      <c r="F123" s="302"/>
      <c r="G123" s="272"/>
      <c r="H123" s="272"/>
      <c r="I123" s="272"/>
      <c r="J123" s="272"/>
      <c r="K123" s="272"/>
      <c r="L123" s="273"/>
    </row>
    <row r="124" spans="2:12" x14ac:dyDescent="0.35">
      <c r="B124" s="279"/>
      <c r="C124" s="326" t="s">
        <v>1412</v>
      </c>
      <c r="D124" s="322">
        <v>0.95545976959680579</v>
      </c>
      <c r="E124" s="302"/>
      <c r="F124" s="302"/>
      <c r="G124" s="272"/>
      <c r="H124" s="272"/>
      <c r="I124" s="272"/>
      <c r="J124" s="272"/>
      <c r="K124" s="272"/>
      <c r="L124" s="273"/>
    </row>
    <row r="125" spans="2:12" x14ac:dyDescent="0.35">
      <c r="B125" s="279"/>
      <c r="C125" s="272"/>
      <c r="D125" s="272"/>
      <c r="E125" s="272"/>
      <c r="F125" s="272"/>
      <c r="G125" s="272"/>
      <c r="H125" s="272"/>
      <c r="I125" s="272"/>
      <c r="J125" s="272"/>
      <c r="K125" s="272"/>
      <c r="L125" s="273"/>
    </row>
    <row r="126" spans="2:12" x14ac:dyDescent="0.35">
      <c r="B126" s="279"/>
      <c r="C126" s="272"/>
      <c r="D126" s="272"/>
      <c r="E126" s="272"/>
      <c r="F126" s="272"/>
      <c r="G126" s="272"/>
      <c r="H126" s="272"/>
      <c r="I126" s="272"/>
      <c r="J126" s="272"/>
      <c r="K126" s="272"/>
      <c r="L126" s="273"/>
    </row>
    <row r="127" spans="2:12" x14ac:dyDescent="0.35">
      <c r="B127" s="279" t="s">
        <v>1413</v>
      </c>
      <c r="C127" s="295" t="s">
        <v>1414</v>
      </c>
      <c r="D127" s="272"/>
      <c r="E127" s="272"/>
      <c r="F127" s="272"/>
      <c r="G127" s="272"/>
      <c r="H127" s="272"/>
      <c r="I127" s="272"/>
      <c r="J127" s="272"/>
      <c r="K127" s="272"/>
      <c r="L127" s="273"/>
    </row>
    <row r="128" spans="2:12" x14ac:dyDescent="0.35">
      <c r="B128" s="279"/>
      <c r="C128" s="295"/>
      <c r="D128" s="272"/>
      <c r="E128" s="272"/>
      <c r="F128" s="272"/>
      <c r="G128" s="272"/>
      <c r="H128" s="272"/>
      <c r="I128" s="272"/>
      <c r="J128" s="272"/>
      <c r="K128" s="272"/>
      <c r="L128" s="273"/>
    </row>
    <row r="129" spans="2:12" ht="39" x14ac:dyDescent="0.35">
      <c r="B129" s="279"/>
      <c r="C129" s="272"/>
      <c r="D129" s="195" t="s">
        <v>1367</v>
      </c>
      <c r="E129" s="298"/>
      <c r="F129" s="272"/>
      <c r="G129" s="272"/>
      <c r="H129" s="272"/>
      <c r="I129" s="272"/>
      <c r="J129" s="272"/>
      <c r="K129" s="272"/>
      <c r="L129" s="273"/>
    </row>
    <row r="130" spans="2:12" x14ac:dyDescent="0.35">
      <c r="B130" s="279"/>
      <c r="C130" s="196" t="s">
        <v>690</v>
      </c>
      <c r="D130" s="322">
        <v>0.69762562454974597</v>
      </c>
      <c r="E130" s="272"/>
      <c r="F130" s="272"/>
      <c r="G130" s="272"/>
      <c r="H130" s="272"/>
      <c r="I130" s="272"/>
      <c r="J130" s="272"/>
      <c r="K130" s="272"/>
      <c r="L130" s="273"/>
    </row>
    <row r="131" spans="2:12" x14ac:dyDescent="0.35">
      <c r="B131" s="279"/>
      <c r="C131" s="196" t="s">
        <v>1415</v>
      </c>
      <c r="D131" s="322">
        <v>9.7427386078330416E-3</v>
      </c>
      <c r="E131" s="272"/>
      <c r="F131" s="272"/>
      <c r="G131" s="272"/>
      <c r="H131" s="272"/>
      <c r="I131" s="272"/>
      <c r="J131" s="272"/>
      <c r="K131" s="272"/>
      <c r="L131" s="273"/>
    </row>
    <row r="132" spans="2:12" x14ac:dyDescent="0.35">
      <c r="B132" s="279"/>
      <c r="C132" s="196" t="s">
        <v>1416</v>
      </c>
      <c r="D132" s="322">
        <v>0.26659003792578523</v>
      </c>
      <c r="E132" s="272"/>
      <c r="F132" s="272"/>
      <c r="G132" s="272"/>
      <c r="H132" s="272"/>
      <c r="I132" s="272"/>
      <c r="J132" s="272"/>
      <c r="K132" s="272"/>
      <c r="L132" s="273"/>
    </row>
    <row r="133" spans="2:12" x14ac:dyDescent="0.35">
      <c r="B133" s="279"/>
      <c r="C133" s="196" t="s">
        <v>85</v>
      </c>
      <c r="D133" s="322">
        <v>2.6041598916635867E-2</v>
      </c>
      <c r="E133" s="272"/>
      <c r="F133" s="272"/>
      <c r="G133" s="272"/>
      <c r="H133" s="272"/>
      <c r="I133" s="272"/>
      <c r="J133" s="272"/>
      <c r="K133" s="272"/>
      <c r="L133" s="273"/>
    </row>
    <row r="134" spans="2:12" x14ac:dyDescent="0.35">
      <c r="B134" s="279"/>
      <c r="C134" s="196" t="s">
        <v>1263</v>
      </c>
      <c r="D134" s="305"/>
      <c r="E134" s="272"/>
      <c r="F134" s="272"/>
      <c r="G134" s="272"/>
      <c r="H134" s="272"/>
      <c r="I134" s="272"/>
      <c r="J134" s="272"/>
      <c r="K134" s="272"/>
      <c r="L134" s="273"/>
    </row>
    <row r="135" spans="2:12" s="62" customFormat="1" x14ac:dyDescent="0.35">
      <c r="B135" s="325"/>
      <c r="C135" s="302"/>
      <c r="D135" s="302"/>
      <c r="E135" s="302"/>
      <c r="F135" s="302"/>
      <c r="G135" s="302"/>
      <c r="H135" s="302"/>
      <c r="I135" s="302"/>
      <c r="J135" s="302"/>
      <c r="K135" s="302"/>
      <c r="L135" s="328"/>
    </row>
    <row r="136" spans="2:12" x14ac:dyDescent="0.35">
      <c r="B136" s="279"/>
      <c r="C136" s="272"/>
      <c r="D136" s="272"/>
      <c r="E136" s="272"/>
      <c r="F136" s="272"/>
      <c r="G136" s="272"/>
      <c r="H136" s="272"/>
      <c r="I136" s="272"/>
      <c r="J136" s="272"/>
      <c r="K136" s="272"/>
      <c r="L136" s="273"/>
    </row>
    <row r="137" spans="2:12" x14ac:dyDescent="0.35">
      <c r="B137" s="325" t="s">
        <v>1417</v>
      </c>
      <c r="C137" s="295" t="s">
        <v>1418</v>
      </c>
      <c r="D137" s="272"/>
      <c r="E137" s="272"/>
      <c r="F137" s="272"/>
      <c r="G137" s="272"/>
      <c r="H137" s="272"/>
      <c r="I137" s="272"/>
      <c r="J137" s="272"/>
      <c r="K137" s="272"/>
      <c r="L137" s="273"/>
    </row>
    <row r="138" spans="2:12" x14ac:dyDescent="0.35">
      <c r="B138" s="279"/>
      <c r="C138" s="272"/>
      <c r="D138" s="272"/>
      <c r="E138" s="272"/>
      <c r="F138" s="272"/>
      <c r="G138" s="272"/>
      <c r="H138" s="272"/>
      <c r="I138" s="272"/>
      <c r="J138" s="272"/>
      <c r="K138" s="272"/>
      <c r="L138" s="273"/>
    </row>
    <row r="139" spans="2:12" ht="39" x14ac:dyDescent="0.35">
      <c r="B139" s="279"/>
      <c r="C139" s="272"/>
      <c r="D139" s="195" t="s">
        <v>1367</v>
      </c>
      <c r="E139" s="298"/>
      <c r="F139" s="272"/>
      <c r="G139" s="272"/>
      <c r="H139" s="272"/>
      <c r="I139" s="272"/>
      <c r="J139" s="272"/>
      <c r="K139" s="272"/>
      <c r="L139" s="273"/>
    </row>
    <row r="140" spans="2:12" x14ac:dyDescent="0.35">
      <c r="B140" s="279"/>
      <c r="C140" s="196" t="s">
        <v>570</v>
      </c>
      <c r="D140" s="322">
        <v>0.97397218552588805</v>
      </c>
      <c r="E140" s="272"/>
      <c r="F140" s="272"/>
      <c r="G140" s="272"/>
      <c r="H140" s="272"/>
      <c r="I140" s="272"/>
      <c r="J140" s="272"/>
      <c r="K140" s="272"/>
      <c r="L140" s="273"/>
    </row>
    <row r="141" spans="2:12" x14ac:dyDescent="0.35">
      <c r="B141" s="279"/>
      <c r="C141" s="196" t="s">
        <v>1419</v>
      </c>
      <c r="D141" s="329"/>
      <c r="E141" s="272"/>
      <c r="F141" s="272"/>
      <c r="G141" s="272"/>
      <c r="H141" s="272"/>
      <c r="I141" s="272"/>
      <c r="J141" s="272"/>
      <c r="K141" s="272"/>
      <c r="L141" s="273"/>
    </row>
    <row r="142" spans="2:12" x14ac:dyDescent="0.35">
      <c r="B142" s="279"/>
      <c r="C142" s="196" t="s">
        <v>1420</v>
      </c>
      <c r="D142" s="322">
        <v>2.6027814474111902E-2</v>
      </c>
      <c r="E142" s="272"/>
      <c r="F142" s="272"/>
      <c r="G142" s="272"/>
      <c r="H142" s="272"/>
      <c r="I142" s="272"/>
      <c r="J142" s="272"/>
      <c r="K142" s="272"/>
      <c r="L142" s="273"/>
    </row>
    <row r="143" spans="2:12" x14ac:dyDescent="0.35">
      <c r="B143" s="279"/>
      <c r="C143" s="196" t="s">
        <v>85</v>
      </c>
      <c r="D143" s="329"/>
      <c r="E143" s="272"/>
      <c r="F143" s="272"/>
      <c r="G143" s="272"/>
      <c r="H143" s="272"/>
      <c r="I143" s="272"/>
      <c r="J143" s="272"/>
      <c r="K143" s="272"/>
      <c r="L143" s="273"/>
    </row>
    <row r="144" spans="2:12" x14ac:dyDescent="0.35">
      <c r="B144" s="279"/>
      <c r="C144" s="196" t="s">
        <v>1263</v>
      </c>
      <c r="D144" s="305"/>
      <c r="E144" s="272"/>
      <c r="F144" s="272"/>
      <c r="G144" s="272"/>
      <c r="H144" s="272"/>
      <c r="I144" s="272"/>
      <c r="J144" s="272"/>
      <c r="K144" s="272"/>
      <c r="L144" s="273"/>
    </row>
    <row r="145" spans="2:12" x14ac:dyDescent="0.35">
      <c r="B145" s="279"/>
      <c r="C145" s="272"/>
      <c r="D145" s="272"/>
      <c r="E145" s="272"/>
      <c r="F145" s="272"/>
      <c r="G145" s="272"/>
      <c r="H145" s="272"/>
      <c r="I145" s="272"/>
      <c r="J145" s="272"/>
      <c r="K145" s="272"/>
      <c r="L145" s="273"/>
    </row>
    <row r="146" spans="2:12" x14ac:dyDescent="0.35">
      <c r="B146" s="279"/>
      <c r="C146" s="272"/>
      <c r="D146" s="272"/>
      <c r="E146" s="272"/>
      <c r="F146" s="272"/>
      <c r="G146" s="272"/>
      <c r="H146" s="272"/>
      <c r="I146" s="272"/>
      <c r="J146" s="272"/>
      <c r="K146" s="272"/>
      <c r="L146" s="273"/>
    </row>
    <row r="147" spans="2:12" x14ac:dyDescent="0.35">
      <c r="B147" s="279" t="s">
        <v>1421</v>
      </c>
      <c r="C147" s="284" t="s">
        <v>1422</v>
      </c>
      <c r="D147" s="272"/>
      <c r="E147" s="272"/>
      <c r="F147" s="272"/>
      <c r="G147" s="272"/>
      <c r="H147" s="272"/>
      <c r="I147" s="272"/>
      <c r="J147" s="272"/>
      <c r="K147" s="272"/>
      <c r="L147" s="273"/>
    </row>
    <row r="148" spans="2:12" x14ac:dyDescent="0.35">
      <c r="B148" s="279"/>
      <c r="C148" s="272"/>
      <c r="D148" s="272"/>
      <c r="E148" s="272"/>
      <c r="F148" s="272"/>
      <c r="G148" s="272"/>
      <c r="H148" s="272"/>
      <c r="I148" s="272"/>
      <c r="J148" s="272"/>
      <c r="K148" s="272"/>
      <c r="L148" s="273"/>
    </row>
    <row r="149" spans="2:12" ht="39" x14ac:dyDescent="0.35">
      <c r="B149" s="279"/>
      <c r="C149" s="272"/>
      <c r="D149" s="195" t="s">
        <v>1367</v>
      </c>
      <c r="E149" s="272"/>
      <c r="F149" s="272"/>
      <c r="G149" s="272"/>
      <c r="H149" s="272"/>
      <c r="I149" s="272"/>
      <c r="J149" s="272"/>
      <c r="K149" s="272"/>
      <c r="L149" s="273"/>
    </row>
    <row r="150" spans="2:12" x14ac:dyDescent="0.35">
      <c r="B150" s="279"/>
      <c r="C150" s="196" t="s">
        <v>1423</v>
      </c>
      <c r="D150" s="322">
        <v>0.95295304899374622</v>
      </c>
      <c r="E150" s="272"/>
      <c r="F150" s="272"/>
      <c r="G150" s="272"/>
      <c r="H150" s="272"/>
      <c r="I150" s="272"/>
      <c r="J150" s="272"/>
      <c r="K150" s="272"/>
      <c r="L150" s="273"/>
    </row>
    <row r="151" spans="2:12" x14ac:dyDescent="0.35">
      <c r="B151" s="279"/>
      <c r="C151" s="196" t="s">
        <v>1424</v>
      </c>
      <c r="D151" s="322">
        <v>1.0457121629909557E-2</v>
      </c>
      <c r="E151" s="281"/>
      <c r="F151" s="272"/>
      <c r="G151" s="272"/>
      <c r="H151" s="272"/>
      <c r="I151" s="272"/>
      <c r="J151" s="272"/>
      <c r="K151" s="272"/>
      <c r="L151" s="273"/>
    </row>
    <row r="152" spans="2:12" x14ac:dyDescent="0.35">
      <c r="B152" s="279"/>
      <c r="C152" s="196" t="s">
        <v>1425</v>
      </c>
      <c r="D152" s="322">
        <v>3.203648288320278E-2</v>
      </c>
      <c r="E152" s="272"/>
      <c r="F152" s="272"/>
      <c r="G152" s="272"/>
      <c r="H152" s="272"/>
      <c r="I152" s="272"/>
      <c r="J152" s="272"/>
      <c r="K152" s="272"/>
      <c r="L152" s="273"/>
    </row>
    <row r="153" spans="2:12" x14ac:dyDescent="0.35">
      <c r="B153" s="279"/>
      <c r="C153" s="196" t="s">
        <v>1426</v>
      </c>
      <c r="D153" s="322">
        <v>4.5533464931414996E-3</v>
      </c>
      <c r="E153" s="272"/>
      <c r="F153" s="272"/>
      <c r="G153" s="272"/>
      <c r="H153" s="272"/>
      <c r="I153" s="272"/>
      <c r="J153" s="272"/>
      <c r="K153" s="272"/>
      <c r="L153" s="273"/>
    </row>
    <row r="154" spans="2:12" x14ac:dyDescent="0.35">
      <c r="B154" s="279"/>
      <c r="C154" s="196" t="s">
        <v>85</v>
      </c>
      <c r="D154" s="305"/>
      <c r="E154" s="272"/>
      <c r="F154" s="272"/>
      <c r="G154" s="272"/>
      <c r="H154" s="272"/>
      <c r="I154" s="272"/>
      <c r="J154" s="272"/>
      <c r="K154" s="272"/>
      <c r="L154" s="273"/>
    </row>
    <row r="155" spans="2:12" x14ac:dyDescent="0.35">
      <c r="B155" s="279"/>
      <c r="C155" s="196" t="s">
        <v>1263</v>
      </c>
      <c r="D155" s="305"/>
      <c r="E155" s="272"/>
      <c r="F155" s="272"/>
      <c r="G155" s="272"/>
      <c r="H155" s="272"/>
      <c r="I155" s="272"/>
      <c r="J155" s="272"/>
      <c r="K155" s="272"/>
      <c r="L155" s="273"/>
    </row>
    <row r="156" spans="2:12" x14ac:dyDescent="0.35">
      <c r="B156" s="279"/>
      <c r="C156" s="272"/>
      <c r="D156" s="272"/>
      <c r="E156" s="272"/>
      <c r="F156" s="272"/>
      <c r="G156" s="272"/>
      <c r="H156" s="272"/>
      <c r="I156" s="272"/>
      <c r="J156" s="272"/>
      <c r="K156" s="272"/>
      <c r="L156" s="273"/>
    </row>
    <row r="157" spans="2:12" x14ac:dyDescent="0.35">
      <c r="B157" s="279"/>
      <c r="C157" s="272"/>
      <c r="D157" s="272"/>
      <c r="E157" s="272"/>
      <c r="F157" s="272"/>
      <c r="G157" s="272"/>
      <c r="H157" s="272"/>
      <c r="I157" s="272"/>
      <c r="J157" s="272"/>
      <c r="K157" s="272"/>
      <c r="L157" s="273"/>
    </row>
    <row r="158" spans="2:12" x14ac:dyDescent="0.35">
      <c r="B158" s="325" t="s">
        <v>1427</v>
      </c>
      <c r="C158" s="310" t="s">
        <v>1428</v>
      </c>
      <c r="D158" s="272"/>
      <c r="E158" s="272"/>
      <c r="F158" s="272"/>
      <c r="G158" s="272"/>
      <c r="H158" s="272"/>
      <c r="I158" s="272"/>
      <c r="J158" s="272"/>
      <c r="K158" s="272"/>
      <c r="L158" s="273"/>
    </row>
    <row r="159" spans="2:12" x14ac:dyDescent="0.35">
      <c r="B159" s="279"/>
      <c r="C159" s="272"/>
      <c r="D159" s="272"/>
      <c r="E159" s="272"/>
      <c r="F159" s="272"/>
      <c r="G159" s="272"/>
      <c r="H159" s="272"/>
      <c r="I159" s="272"/>
      <c r="J159" s="272"/>
      <c r="K159" s="272"/>
      <c r="L159" s="273"/>
    </row>
    <row r="160" spans="2:12" ht="39" x14ac:dyDescent="0.35">
      <c r="B160" s="279"/>
      <c r="C160" s="272"/>
      <c r="D160" s="272"/>
      <c r="E160" s="195" t="s">
        <v>1367</v>
      </c>
      <c r="F160" s="272"/>
      <c r="G160" s="272"/>
      <c r="H160" s="272"/>
      <c r="I160" s="272"/>
      <c r="J160" s="272"/>
      <c r="K160" s="272"/>
      <c r="L160" s="273"/>
    </row>
    <row r="161" spans="2:12" x14ac:dyDescent="0.35">
      <c r="B161" s="279"/>
      <c r="C161" s="800" t="s">
        <v>1257</v>
      </c>
      <c r="D161" s="801"/>
      <c r="E161" s="322">
        <v>0.74052508914419213</v>
      </c>
      <c r="F161" s="272"/>
      <c r="G161" s="272"/>
      <c r="H161" s="272"/>
      <c r="I161" s="272"/>
      <c r="J161" s="272"/>
      <c r="K161" s="272"/>
      <c r="L161" s="273"/>
    </row>
    <row r="162" spans="2:12" x14ac:dyDescent="0.35">
      <c r="B162" s="279"/>
      <c r="C162" s="800" t="s">
        <v>1258</v>
      </c>
      <c r="D162" s="801"/>
      <c r="E162" s="322">
        <v>0.13334650537066489</v>
      </c>
      <c r="F162" s="272"/>
      <c r="G162" s="272"/>
      <c r="H162" s="272"/>
      <c r="I162" s="272"/>
      <c r="J162" s="272"/>
      <c r="K162" s="272"/>
      <c r="L162" s="273"/>
    </row>
    <row r="163" spans="2:12" x14ac:dyDescent="0.35">
      <c r="B163" s="279"/>
      <c r="C163" s="800" t="s">
        <v>1259</v>
      </c>
      <c r="D163" s="801"/>
      <c r="E163" s="322">
        <v>3.9717790486794344E-2</v>
      </c>
      <c r="F163" s="272"/>
      <c r="G163" s="272"/>
      <c r="H163" s="272"/>
      <c r="I163" s="272"/>
      <c r="J163" s="272"/>
      <c r="K163" s="272"/>
      <c r="L163" s="273"/>
    </row>
    <row r="164" spans="2:12" x14ac:dyDescent="0.35">
      <c r="B164" s="279"/>
      <c r="C164" s="800" t="s">
        <v>1260</v>
      </c>
      <c r="D164" s="801"/>
      <c r="E164" s="322">
        <v>4.614075642709306E-2</v>
      </c>
      <c r="F164" s="330"/>
      <c r="G164" s="272"/>
      <c r="H164" s="272"/>
      <c r="I164" s="272"/>
      <c r="J164" s="272"/>
      <c r="K164" s="272"/>
      <c r="L164" s="273"/>
    </row>
    <row r="165" spans="2:12" x14ac:dyDescent="0.35">
      <c r="B165" s="279"/>
      <c r="C165" s="800" t="s">
        <v>1261</v>
      </c>
      <c r="D165" s="801"/>
      <c r="E165" s="322"/>
      <c r="F165" s="272"/>
      <c r="G165" s="272"/>
      <c r="H165" s="272"/>
      <c r="I165" s="272"/>
      <c r="J165" s="272"/>
      <c r="K165" s="272"/>
      <c r="L165" s="273"/>
    </row>
    <row r="166" spans="2:12" x14ac:dyDescent="0.35">
      <c r="B166" s="279"/>
      <c r="C166" s="800" t="s">
        <v>1262</v>
      </c>
      <c r="D166" s="801"/>
      <c r="E166" s="322">
        <v>3.8153728874909767E-2</v>
      </c>
      <c r="F166" s="272"/>
      <c r="G166" s="272"/>
      <c r="H166" s="272"/>
      <c r="I166" s="272"/>
      <c r="J166" s="272"/>
      <c r="K166" s="272"/>
      <c r="L166" s="273"/>
    </row>
    <row r="167" spans="2:12" x14ac:dyDescent="0.35">
      <c r="B167" s="279"/>
      <c r="C167" s="800" t="s">
        <v>1263</v>
      </c>
      <c r="D167" s="801"/>
      <c r="E167" s="322">
        <v>2.116129696345699E-3</v>
      </c>
      <c r="F167" s="272"/>
      <c r="G167" s="272"/>
      <c r="H167" s="272"/>
      <c r="I167" s="272"/>
      <c r="J167" s="272"/>
      <c r="K167" s="272"/>
      <c r="L167" s="273"/>
    </row>
    <row r="168" spans="2:12" x14ac:dyDescent="0.35">
      <c r="B168" s="279"/>
      <c r="C168" s="272"/>
      <c r="D168" s="272"/>
      <c r="E168" s="272"/>
      <c r="F168" s="272"/>
      <c r="G168" s="281"/>
      <c r="H168" s="272"/>
      <c r="I168" s="272"/>
      <c r="J168" s="272"/>
      <c r="K168" s="272"/>
      <c r="L168" s="273"/>
    </row>
    <row r="169" spans="2:12" x14ac:dyDescent="0.35">
      <c r="B169" s="279"/>
      <c r="C169" s="272"/>
      <c r="D169" s="272"/>
      <c r="E169" s="272"/>
      <c r="F169" s="272"/>
      <c r="G169" s="272"/>
      <c r="H169" s="272"/>
      <c r="I169" s="272"/>
      <c r="J169" s="272"/>
      <c r="K169" s="272"/>
      <c r="L169" s="273"/>
    </row>
    <row r="170" spans="2:12" x14ac:dyDescent="0.35">
      <c r="B170" s="279" t="s">
        <v>1429</v>
      </c>
      <c r="C170" s="295" t="s">
        <v>1430</v>
      </c>
      <c r="D170" s="272"/>
      <c r="E170" s="272"/>
      <c r="F170" s="272"/>
      <c r="G170" s="272"/>
      <c r="H170" s="272"/>
      <c r="I170" s="272"/>
      <c r="J170" s="272"/>
      <c r="K170" s="272"/>
      <c r="L170" s="273"/>
    </row>
    <row r="171" spans="2:12" x14ac:dyDescent="0.35">
      <c r="B171" s="279"/>
      <c r="C171" s="295"/>
      <c r="D171" s="272"/>
      <c r="E171" s="272"/>
      <c r="F171" s="272"/>
      <c r="G171" s="272"/>
      <c r="H171" s="272"/>
      <c r="I171" s="272"/>
      <c r="J171" s="272"/>
      <c r="K171" s="272"/>
      <c r="L171" s="273"/>
    </row>
    <row r="172" spans="2:12" x14ac:dyDescent="0.35">
      <c r="B172" s="279"/>
      <c r="C172" s="800" t="s">
        <v>1431</v>
      </c>
      <c r="D172" s="801"/>
      <c r="E172" s="331">
        <v>285951</v>
      </c>
      <c r="F172" s="299"/>
      <c r="G172" s="299"/>
      <c r="H172" s="299"/>
      <c r="I172" s="272"/>
      <c r="J172" s="293"/>
      <c r="K172" s="272"/>
      <c r="L172" s="273"/>
    </row>
    <row r="173" spans="2:12" x14ac:dyDescent="0.35">
      <c r="B173" s="279"/>
      <c r="C173" s="800" t="s">
        <v>1432</v>
      </c>
      <c r="D173" s="801"/>
      <c r="E173" s="468">
        <v>73078.518885012352</v>
      </c>
      <c r="F173" s="299"/>
      <c r="G173" s="299"/>
      <c r="H173" s="299"/>
      <c r="I173" s="272"/>
      <c r="J173" s="272"/>
      <c r="K173" s="272"/>
      <c r="L173" s="273"/>
    </row>
    <row r="174" spans="2:12" s="62" customFormat="1" x14ac:dyDescent="0.35">
      <c r="B174" s="325"/>
      <c r="C174" s="293"/>
      <c r="D174" s="303"/>
      <c r="E174" s="299"/>
      <c r="F174" s="299"/>
      <c r="G174" s="299"/>
      <c r="H174" s="299"/>
      <c r="I174" s="302"/>
      <c r="J174" s="302"/>
      <c r="K174" s="302"/>
      <c r="L174" s="328"/>
    </row>
    <row r="175" spans="2:12" s="62" customFormat="1" ht="32.25" customHeight="1" x14ac:dyDescent="0.35">
      <c r="B175" s="325"/>
      <c r="C175" s="293"/>
      <c r="D175" s="303"/>
      <c r="E175" s="332" t="s">
        <v>1433</v>
      </c>
      <c r="F175" s="299"/>
      <c r="G175" s="299"/>
      <c r="H175" s="299"/>
      <c r="I175" s="302"/>
      <c r="J175" s="302"/>
      <c r="K175" s="302"/>
      <c r="L175" s="328"/>
    </row>
    <row r="176" spans="2:12" x14ac:dyDescent="0.35">
      <c r="B176" s="279"/>
      <c r="C176" s="800" t="s">
        <v>1434</v>
      </c>
      <c r="D176" s="801"/>
      <c r="E176" s="322">
        <v>5.2190016439486982E-3</v>
      </c>
      <c r="F176" s="302"/>
      <c r="G176" s="302"/>
      <c r="H176" s="302"/>
      <c r="I176" s="272"/>
      <c r="J176" s="272"/>
      <c r="K176" s="272"/>
      <c r="L176" s="273"/>
    </row>
    <row r="177" spans="2:12" x14ac:dyDescent="0.35">
      <c r="B177" s="279"/>
      <c r="C177" s="800" t="s">
        <v>1435</v>
      </c>
      <c r="D177" s="801"/>
      <c r="E177" s="322">
        <v>7.0677385189361818E-3</v>
      </c>
      <c r="F177" s="302"/>
      <c r="G177" s="302"/>
      <c r="H177" s="302"/>
      <c r="I177" s="272"/>
      <c r="J177" s="272"/>
      <c r="K177" s="272"/>
      <c r="L177" s="273"/>
    </row>
    <row r="178" spans="2:12" s="62" customFormat="1" x14ac:dyDescent="0.35">
      <c r="B178" s="325"/>
      <c r="C178" s="293"/>
      <c r="D178" s="293"/>
      <c r="E178" s="302"/>
      <c r="F178" s="302"/>
      <c r="G178" s="302"/>
      <c r="H178" s="302"/>
      <c r="I178" s="302"/>
      <c r="J178" s="302"/>
      <c r="K178" s="302"/>
      <c r="L178" s="328"/>
    </row>
    <row r="179" spans="2:12" s="62" customFormat="1" x14ac:dyDescent="0.35">
      <c r="B179" s="325"/>
      <c r="C179" s="293"/>
      <c r="D179" s="293"/>
      <c r="E179" s="302"/>
      <c r="F179" s="302"/>
      <c r="G179" s="302"/>
      <c r="H179" s="302"/>
      <c r="I179" s="302"/>
      <c r="J179" s="302"/>
      <c r="K179" s="302"/>
      <c r="L179" s="328"/>
    </row>
    <row r="180" spans="2:12" s="62" customFormat="1" ht="39" x14ac:dyDescent="0.35">
      <c r="B180" s="325"/>
      <c r="C180" s="333" t="s">
        <v>1436</v>
      </c>
      <c r="D180" s="334" t="s">
        <v>1437</v>
      </c>
      <c r="E180" s="334" t="s">
        <v>1438</v>
      </c>
      <c r="F180" s="334" t="s">
        <v>1439</v>
      </c>
      <c r="G180" s="302"/>
      <c r="H180" s="302"/>
      <c r="I180" s="302"/>
      <c r="J180" s="302"/>
      <c r="K180" s="302"/>
      <c r="L180" s="328"/>
    </row>
    <row r="181" spans="2:12" s="62" customFormat="1" x14ac:dyDescent="0.35">
      <c r="B181" s="325"/>
      <c r="C181" s="335" t="s">
        <v>1165</v>
      </c>
      <c r="D181" s="485">
        <v>276835</v>
      </c>
      <c r="E181" s="485">
        <v>17634.605374960021</v>
      </c>
      <c r="F181" s="286">
        <v>0.29627392086221166</v>
      </c>
      <c r="G181" s="302"/>
      <c r="H181" s="302"/>
      <c r="I181" s="302"/>
      <c r="J181" s="302"/>
      <c r="K181" s="302"/>
      <c r="L181" s="328"/>
    </row>
    <row r="182" spans="2:12" s="62" customFormat="1" x14ac:dyDescent="0.35">
      <c r="B182" s="325"/>
      <c r="C182" s="335" t="s">
        <v>1166</v>
      </c>
      <c r="D182" s="485">
        <v>8358</v>
      </c>
      <c r="E182" s="485">
        <v>2048.645513659998</v>
      </c>
      <c r="F182" s="286">
        <v>3.4418702652154083E-2</v>
      </c>
      <c r="G182" s="302"/>
      <c r="H182" s="302"/>
      <c r="I182" s="302"/>
      <c r="J182" s="302"/>
      <c r="K182" s="302"/>
      <c r="L182" s="328"/>
    </row>
    <row r="183" spans="2:12" s="62" customFormat="1" x14ac:dyDescent="0.35">
      <c r="B183" s="325"/>
      <c r="C183" s="335" t="s">
        <v>1167</v>
      </c>
      <c r="D183" s="485">
        <v>428</v>
      </c>
      <c r="E183" s="485">
        <v>202.34607376</v>
      </c>
      <c r="F183" s="286">
        <v>3.3995580490320662E-3</v>
      </c>
      <c r="G183" s="302"/>
      <c r="H183" s="302"/>
      <c r="I183" s="302"/>
      <c r="J183" s="302"/>
      <c r="K183" s="302"/>
      <c r="L183" s="328"/>
    </row>
    <row r="184" spans="2:12" s="62" customFormat="1" x14ac:dyDescent="0.35">
      <c r="B184" s="325"/>
      <c r="C184" s="335" t="s">
        <v>1168</v>
      </c>
      <c r="D184" s="485">
        <v>123</v>
      </c>
      <c r="E184" s="485">
        <v>84.222475599999996</v>
      </c>
      <c r="F184" s="286">
        <v>1.4149975312838844E-3</v>
      </c>
      <c r="G184" s="302"/>
      <c r="H184" s="302"/>
      <c r="I184" s="302"/>
      <c r="J184" s="302"/>
      <c r="K184" s="302"/>
      <c r="L184" s="328"/>
    </row>
    <row r="185" spans="2:12" s="62" customFormat="1" x14ac:dyDescent="0.35">
      <c r="B185" s="325"/>
      <c r="C185" s="335" t="s">
        <v>1440</v>
      </c>
      <c r="D185" s="485">
        <v>61</v>
      </c>
      <c r="E185" s="485">
        <v>53.857431200000015</v>
      </c>
      <c r="F185" s="286">
        <v>9.0484317453726898E-4</v>
      </c>
      <c r="G185" s="302"/>
      <c r="H185" s="302"/>
      <c r="I185" s="302"/>
      <c r="J185" s="302"/>
      <c r="K185" s="302"/>
      <c r="L185" s="328"/>
    </row>
    <row r="186" spans="2:12" s="62" customFormat="1" x14ac:dyDescent="0.35">
      <c r="B186" s="325"/>
      <c r="C186" s="335" t="s">
        <v>1441</v>
      </c>
      <c r="D186" s="485">
        <v>146</v>
      </c>
      <c r="E186" s="485">
        <v>873.19868450814818</v>
      </c>
      <c r="F186" s="286">
        <v>1.4670359355945661E-2</v>
      </c>
      <c r="G186" s="302"/>
      <c r="H186" s="302"/>
      <c r="I186" s="302"/>
      <c r="J186" s="302"/>
      <c r="K186" s="302"/>
      <c r="L186" s="328"/>
    </row>
    <row r="187" spans="2:12" s="62" customFormat="1" x14ac:dyDescent="0.35">
      <c r="B187" s="325"/>
      <c r="C187" s="336" t="s">
        <v>1442</v>
      </c>
      <c r="D187" s="337">
        <f>SUM(D181:D186)</f>
        <v>285951</v>
      </c>
      <c r="E187" s="337">
        <f>SUM(E181:E186)</f>
        <v>20896.875553688165</v>
      </c>
      <c r="F187" s="338">
        <f>SUM(F181:F186)</f>
        <v>0.35108238162516464</v>
      </c>
      <c r="G187" s="302"/>
      <c r="H187" s="302"/>
      <c r="I187" s="302"/>
      <c r="J187" s="302"/>
      <c r="K187" s="302"/>
      <c r="L187" s="328"/>
    </row>
    <row r="188" spans="2:12" s="62" customFormat="1" x14ac:dyDescent="0.35">
      <c r="B188" s="325"/>
      <c r="C188" s="293"/>
      <c r="D188" s="293"/>
      <c r="E188" s="302"/>
      <c r="F188" s="302"/>
      <c r="G188" s="302"/>
      <c r="H188" s="302"/>
      <c r="I188" s="302"/>
      <c r="J188" s="302"/>
      <c r="K188" s="302"/>
      <c r="L188" s="328"/>
    </row>
    <row r="189" spans="2:12" x14ac:dyDescent="0.35">
      <c r="B189" s="279"/>
      <c r="C189" s="272"/>
      <c r="D189" s="272"/>
      <c r="E189" s="272"/>
      <c r="F189" s="272"/>
      <c r="G189" s="281"/>
      <c r="H189" s="272"/>
      <c r="I189" s="272"/>
      <c r="J189" s="272"/>
      <c r="K189" s="272"/>
      <c r="L189" s="273"/>
    </row>
    <row r="190" spans="2:12" x14ac:dyDescent="0.35">
      <c r="B190" s="279" t="s">
        <v>1443</v>
      </c>
      <c r="C190" s="310" t="s">
        <v>1444</v>
      </c>
      <c r="D190" s="272"/>
      <c r="E190" s="272"/>
      <c r="F190" s="272"/>
      <c r="G190" s="281"/>
      <c r="H190" s="272"/>
      <c r="I190" s="272"/>
      <c r="J190" s="272"/>
      <c r="K190" s="272"/>
      <c r="L190" s="273"/>
    </row>
    <row r="191" spans="2:12" x14ac:dyDescent="0.35">
      <c r="B191" s="279"/>
      <c r="C191" s="310"/>
      <c r="D191" s="272"/>
      <c r="E191" s="272"/>
      <c r="F191" s="272"/>
      <c r="G191" s="281"/>
      <c r="H191" s="272"/>
      <c r="I191" s="272"/>
      <c r="J191" s="272"/>
      <c r="K191" s="272"/>
      <c r="L191" s="273"/>
    </row>
    <row r="192" spans="2:12" x14ac:dyDescent="0.35">
      <c r="B192" s="279"/>
      <c r="C192" s="272"/>
      <c r="D192" s="180" t="s">
        <v>1213</v>
      </c>
      <c r="E192" s="180" t="s">
        <v>1235</v>
      </c>
      <c r="F192" s="180" t="s">
        <v>1236</v>
      </c>
      <c r="G192" s="272"/>
      <c r="H192" s="272"/>
      <c r="I192" s="272"/>
      <c r="J192" s="272"/>
      <c r="K192" s="272"/>
      <c r="L192" s="273"/>
    </row>
    <row r="193" spans="2:12" x14ac:dyDescent="0.35">
      <c r="B193" s="279"/>
      <c r="C193" s="196" t="s">
        <v>1206</v>
      </c>
      <c r="D193" s="339">
        <f>F193+E193</f>
        <v>0</v>
      </c>
      <c r="E193" s="340">
        <v>0</v>
      </c>
      <c r="F193" s="341">
        <f>SUM(E199:E217)</f>
        <v>0</v>
      </c>
      <c r="G193" s="272"/>
      <c r="H193" s="272"/>
      <c r="I193" s="272"/>
      <c r="J193" s="272"/>
      <c r="K193" s="272"/>
      <c r="L193" s="273"/>
    </row>
    <row r="194" spans="2:12" s="62" customFormat="1" x14ac:dyDescent="0.35">
      <c r="B194" s="325"/>
      <c r="C194" s="293"/>
      <c r="D194" s="302"/>
      <c r="E194" s="302"/>
      <c r="F194" s="280"/>
      <c r="G194" s="302"/>
      <c r="H194" s="302"/>
      <c r="I194" s="302"/>
      <c r="J194" s="302"/>
      <c r="K194" s="302"/>
      <c r="L194" s="328"/>
    </row>
    <row r="195" spans="2:12" x14ac:dyDescent="0.35">
      <c r="B195" s="279"/>
      <c r="C195" s="310"/>
      <c r="D195" s="272"/>
      <c r="E195" s="272"/>
      <c r="F195" s="272"/>
      <c r="G195" s="281"/>
      <c r="H195" s="272"/>
      <c r="I195" s="272"/>
      <c r="J195" s="272"/>
      <c r="K195" s="272"/>
      <c r="L195" s="273"/>
    </row>
    <row r="196" spans="2:12" s="302" customFormat="1" x14ac:dyDescent="0.35">
      <c r="B196" s="325"/>
      <c r="C196" s="857" t="s">
        <v>1445</v>
      </c>
      <c r="D196" s="858"/>
      <c r="E196" s="858"/>
      <c r="F196" s="858"/>
      <c r="G196" s="858"/>
      <c r="H196" s="858"/>
      <c r="I196" s="858"/>
      <c r="J196" s="858"/>
      <c r="K196" s="859"/>
      <c r="L196" s="328"/>
    </row>
    <row r="197" spans="2:12" ht="38.25" customHeight="1" x14ac:dyDescent="0.35">
      <c r="B197" s="279"/>
      <c r="C197" s="831" t="s">
        <v>1446</v>
      </c>
      <c r="D197" s="860" t="s">
        <v>1447</v>
      </c>
      <c r="E197" s="860" t="s">
        <v>1448</v>
      </c>
      <c r="F197" s="862" t="s">
        <v>1179</v>
      </c>
      <c r="G197" s="863"/>
      <c r="H197" s="864"/>
      <c r="I197" s="860" t="s">
        <v>1449</v>
      </c>
      <c r="J197" s="860" t="s">
        <v>1450</v>
      </c>
      <c r="K197" s="860" t="s">
        <v>1451</v>
      </c>
      <c r="L197" s="273"/>
    </row>
    <row r="198" spans="2:12" x14ac:dyDescent="0.35">
      <c r="B198" s="279"/>
      <c r="C198" s="832"/>
      <c r="D198" s="861"/>
      <c r="E198" s="861"/>
      <c r="F198" s="342" t="s">
        <v>1183</v>
      </c>
      <c r="G198" s="342" t="s">
        <v>1184</v>
      </c>
      <c r="H198" s="342" t="s">
        <v>1185</v>
      </c>
      <c r="I198" s="861"/>
      <c r="J198" s="861"/>
      <c r="K198" s="861"/>
      <c r="L198" s="273"/>
    </row>
    <row r="199" spans="2:12" x14ac:dyDescent="0.35">
      <c r="B199" s="279"/>
      <c r="C199" s="343"/>
      <c r="D199" s="344"/>
      <c r="E199" s="345"/>
      <c r="F199" s="346"/>
      <c r="G199" s="346"/>
      <c r="H199" s="346"/>
      <c r="I199" s="344"/>
      <c r="J199" s="344"/>
      <c r="K199" s="343"/>
      <c r="L199" s="273"/>
    </row>
    <row r="200" spans="2:12" x14ac:dyDescent="0.35">
      <c r="B200" s="279"/>
      <c r="C200" s="343"/>
      <c r="D200" s="344"/>
      <c r="E200" s="345"/>
      <c r="F200" s="346"/>
      <c r="G200" s="346"/>
      <c r="H200" s="346"/>
      <c r="I200" s="344"/>
      <c r="J200" s="344"/>
      <c r="K200" s="343"/>
      <c r="L200" s="273"/>
    </row>
    <row r="201" spans="2:12" x14ac:dyDescent="0.35">
      <c r="B201" s="279"/>
      <c r="C201" s="347"/>
      <c r="D201" s="348"/>
      <c r="E201" s="345"/>
      <c r="F201" s="346"/>
      <c r="G201" s="346"/>
      <c r="H201" s="346"/>
      <c r="I201" s="344"/>
      <c r="J201" s="344"/>
      <c r="K201" s="347"/>
      <c r="L201" s="273"/>
    </row>
    <row r="202" spans="2:12" x14ac:dyDescent="0.35">
      <c r="B202" s="279"/>
      <c r="C202" s="347"/>
      <c r="D202" s="348"/>
      <c r="E202" s="345"/>
      <c r="F202" s="346"/>
      <c r="G202" s="346"/>
      <c r="H202" s="346"/>
      <c r="I202" s="344"/>
      <c r="J202" s="344"/>
      <c r="K202" s="347"/>
      <c r="L202" s="273"/>
    </row>
    <row r="203" spans="2:12" x14ac:dyDescent="0.35">
      <c r="B203" s="279"/>
      <c r="C203" s="347"/>
      <c r="D203" s="348"/>
      <c r="E203" s="345"/>
      <c r="F203" s="346"/>
      <c r="G203" s="346"/>
      <c r="H203" s="346"/>
      <c r="I203" s="344"/>
      <c r="J203" s="344"/>
      <c r="K203" s="347"/>
      <c r="L203" s="273"/>
    </row>
    <row r="204" spans="2:12" x14ac:dyDescent="0.35">
      <c r="B204" s="279"/>
      <c r="C204" s="347"/>
      <c r="D204" s="348"/>
      <c r="E204" s="345"/>
      <c r="F204" s="346"/>
      <c r="G204" s="346"/>
      <c r="H204" s="346"/>
      <c r="I204" s="344"/>
      <c r="J204" s="344"/>
      <c r="K204" s="347"/>
      <c r="L204" s="273"/>
    </row>
    <row r="205" spans="2:12" x14ac:dyDescent="0.35">
      <c r="B205" s="279"/>
      <c r="C205" s="347"/>
      <c r="D205" s="348"/>
      <c r="E205" s="345"/>
      <c r="F205" s="346"/>
      <c r="G205" s="346"/>
      <c r="H205" s="346"/>
      <c r="I205" s="344"/>
      <c r="J205" s="344"/>
      <c r="K205" s="347"/>
      <c r="L205" s="273"/>
    </row>
    <row r="206" spans="2:12" x14ac:dyDescent="0.35">
      <c r="B206" s="279"/>
      <c r="C206" s="347"/>
      <c r="D206" s="348"/>
      <c r="E206" s="345"/>
      <c r="F206" s="346"/>
      <c r="G206" s="346"/>
      <c r="H206" s="346"/>
      <c r="I206" s="344"/>
      <c r="J206" s="344"/>
      <c r="K206" s="347"/>
      <c r="L206" s="273"/>
    </row>
    <row r="207" spans="2:12" x14ac:dyDescent="0.35">
      <c r="B207" s="279"/>
      <c r="C207" s="347"/>
      <c r="D207" s="348"/>
      <c r="E207" s="345"/>
      <c r="F207" s="346"/>
      <c r="G207" s="346"/>
      <c r="H207" s="346"/>
      <c r="I207" s="344"/>
      <c r="J207" s="344"/>
      <c r="K207" s="347"/>
      <c r="L207" s="273"/>
    </row>
    <row r="208" spans="2:12" x14ac:dyDescent="0.35">
      <c r="B208" s="279"/>
      <c r="C208" s="347"/>
      <c r="D208" s="348"/>
      <c r="E208" s="345"/>
      <c r="F208" s="346"/>
      <c r="G208" s="346"/>
      <c r="H208" s="346"/>
      <c r="I208" s="344"/>
      <c r="J208" s="344"/>
      <c r="K208" s="347"/>
      <c r="L208" s="273"/>
    </row>
    <row r="209" spans="2:12" x14ac:dyDescent="0.35">
      <c r="B209" s="279"/>
      <c r="C209" s="347"/>
      <c r="D209" s="348"/>
      <c r="E209" s="345"/>
      <c r="F209" s="346"/>
      <c r="G209" s="346"/>
      <c r="H209" s="346"/>
      <c r="I209" s="344"/>
      <c r="J209" s="348"/>
      <c r="K209" s="347"/>
      <c r="L209" s="273"/>
    </row>
    <row r="210" spans="2:12" x14ac:dyDescent="0.35">
      <c r="B210" s="279"/>
      <c r="C210" s="347"/>
      <c r="D210" s="348"/>
      <c r="E210" s="345"/>
      <c r="F210" s="346"/>
      <c r="G210" s="346"/>
      <c r="H210" s="346"/>
      <c r="I210" s="344"/>
      <c r="J210" s="344"/>
      <c r="K210" s="347"/>
      <c r="L210" s="273"/>
    </row>
    <row r="211" spans="2:12" x14ac:dyDescent="0.35">
      <c r="B211" s="279"/>
      <c r="C211" s="347"/>
      <c r="D211" s="348"/>
      <c r="E211" s="345"/>
      <c r="F211" s="346"/>
      <c r="G211" s="346"/>
      <c r="H211" s="346"/>
      <c r="I211" s="344"/>
      <c r="J211" s="344"/>
      <c r="K211" s="347"/>
      <c r="L211" s="273"/>
    </row>
    <row r="212" spans="2:12" x14ac:dyDescent="0.35">
      <c r="B212" s="279"/>
      <c r="C212" s="347"/>
      <c r="D212" s="348"/>
      <c r="E212" s="345"/>
      <c r="F212" s="346"/>
      <c r="G212" s="346"/>
      <c r="H212" s="346"/>
      <c r="I212" s="344"/>
      <c r="J212" s="344"/>
      <c r="K212" s="347"/>
      <c r="L212" s="273"/>
    </row>
    <row r="213" spans="2:12" x14ac:dyDescent="0.35">
      <c r="B213" s="279"/>
      <c r="C213" s="347"/>
      <c r="D213" s="348"/>
      <c r="E213" s="345"/>
      <c r="F213" s="346"/>
      <c r="G213" s="346"/>
      <c r="H213" s="346"/>
      <c r="I213" s="344"/>
      <c r="J213" s="344"/>
      <c r="K213" s="347"/>
      <c r="L213" s="273"/>
    </row>
    <row r="214" spans="2:12" x14ac:dyDescent="0.35">
      <c r="B214" s="279"/>
      <c r="C214" s="347"/>
      <c r="D214" s="348"/>
      <c r="E214" s="345"/>
      <c r="F214" s="346"/>
      <c r="G214" s="346"/>
      <c r="H214" s="346"/>
      <c r="I214" s="344"/>
      <c r="J214" s="344"/>
      <c r="K214" s="347"/>
      <c r="L214" s="273"/>
    </row>
    <row r="215" spans="2:12" x14ac:dyDescent="0.35">
      <c r="B215" s="279"/>
      <c r="C215" s="347"/>
      <c r="D215" s="348"/>
      <c r="E215" s="345"/>
      <c r="F215" s="346"/>
      <c r="G215" s="346"/>
      <c r="H215" s="346"/>
      <c r="I215" s="344"/>
      <c r="J215" s="344"/>
      <c r="K215" s="347"/>
      <c r="L215" s="273"/>
    </row>
    <row r="216" spans="2:12" x14ac:dyDescent="0.35">
      <c r="B216" s="279"/>
      <c r="C216" s="347"/>
      <c r="D216" s="348"/>
      <c r="E216" s="345"/>
      <c r="F216" s="346"/>
      <c r="G216" s="346"/>
      <c r="H216" s="346"/>
      <c r="I216" s="344"/>
      <c r="J216" s="344"/>
      <c r="K216" s="347"/>
      <c r="L216" s="273"/>
    </row>
    <row r="217" spans="2:12" x14ac:dyDescent="0.35">
      <c r="B217" s="279"/>
      <c r="C217" s="343"/>
      <c r="D217" s="344"/>
      <c r="E217" s="349"/>
      <c r="F217" s="350"/>
      <c r="G217" s="350"/>
      <c r="H217" s="350"/>
      <c r="I217" s="344"/>
      <c r="J217" s="344"/>
      <c r="K217" s="343"/>
      <c r="L217" s="273"/>
    </row>
    <row r="218" spans="2:12" ht="15" thickBot="1" x14ac:dyDescent="0.4">
      <c r="B218" s="351"/>
      <c r="C218" s="352"/>
      <c r="D218" s="352"/>
      <c r="E218" s="352"/>
      <c r="F218" s="352"/>
      <c r="G218" s="352"/>
      <c r="H218" s="352"/>
      <c r="I218" s="352"/>
      <c r="J218" s="352"/>
      <c r="K218" s="352"/>
      <c r="L218" s="353"/>
    </row>
    <row r="219" spans="2:12" x14ac:dyDescent="0.35">
      <c r="B219" s="354"/>
    </row>
    <row r="220" spans="2:12" x14ac:dyDescent="0.35">
      <c r="B220" s="354"/>
    </row>
    <row r="221" spans="2:12" x14ac:dyDescent="0.35">
      <c r="B221" s="354"/>
    </row>
    <row r="222" spans="2:12" x14ac:dyDescent="0.35">
      <c r="B222" s="354"/>
    </row>
    <row r="223" spans="2:12" x14ac:dyDescent="0.35">
      <c r="B223" s="354"/>
    </row>
    <row r="224" spans="2:12" x14ac:dyDescent="0.35">
      <c r="B224" s="354"/>
    </row>
    <row r="225" spans="2:2" x14ac:dyDescent="0.35">
      <c r="B225" s="354"/>
    </row>
    <row r="226" spans="2:2" x14ac:dyDescent="0.35">
      <c r="B226" s="354"/>
    </row>
    <row r="227" spans="2:2" x14ac:dyDescent="0.35">
      <c r="B227" s="354"/>
    </row>
    <row r="228" spans="2:2" x14ac:dyDescent="0.35">
      <c r="B228" s="354"/>
    </row>
    <row r="229" spans="2:2" x14ac:dyDescent="0.35">
      <c r="B229" s="354"/>
    </row>
    <row r="230" spans="2:2" x14ac:dyDescent="0.35">
      <c r="B230" s="354"/>
    </row>
    <row r="231" spans="2:2" x14ac:dyDescent="0.35">
      <c r="B231" s="354"/>
    </row>
    <row r="232" spans="2:2" x14ac:dyDescent="0.35">
      <c r="B232" s="354"/>
    </row>
    <row r="233" spans="2:2" x14ac:dyDescent="0.35">
      <c r="B233" s="354"/>
    </row>
    <row r="234" spans="2:2" x14ac:dyDescent="0.35">
      <c r="B234" s="354"/>
    </row>
    <row r="235" spans="2:2" x14ac:dyDescent="0.35">
      <c r="B235" s="354"/>
    </row>
    <row r="236" spans="2:2" x14ac:dyDescent="0.35">
      <c r="B236" s="354"/>
    </row>
    <row r="237" spans="2:2" x14ac:dyDescent="0.35">
      <c r="B237" s="354"/>
    </row>
    <row r="238" spans="2:2" x14ac:dyDescent="0.35">
      <c r="B238" s="354"/>
    </row>
    <row r="239" spans="2:2" x14ac:dyDescent="0.35">
      <c r="B239" s="354"/>
    </row>
    <row r="240" spans="2:2" x14ac:dyDescent="0.35">
      <c r="B240" s="354"/>
    </row>
    <row r="241" spans="2:2" x14ac:dyDescent="0.35">
      <c r="B241" s="354"/>
    </row>
    <row r="242" spans="2:2" x14ac:dyDescent="0.35">
      <c r="B242" s="354"/>
    </row>
    <row r="243" spans="2:2" x14ac:dyDescent="0.35">
      <c r="B243" s="354"/>
    </row>
    <row r="244" spans="2:2" x14ac:dyDescent="0.35">
      <c r="B244" s="354"/>
    </row>
    <row r="245" spans="2:2" x14ac:dyDescent="0.35">
      <c r="B245" s="354"/>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3" tint="0.39997558519241921"/>
    <pageSetUpPr fitToPage="1"/>
  </sheetPr>
  <dimension ref="A1:CA152"/>
  <sheetViews>
    <sheetView showGridLines="0" zoomScale="80" zoomScaleNormal="80" zoomScaleSheetLayoutView="100" workbookViewId="0">
      <selection activeCell="H131" sqref="H131"/>
    </sheetView>
  </sheetViews>
  <sheetFormatPr baseColWidth="10" defaultColWidth="11.453125" defaultRowHeight="14.5" x14ac:dyDescent="0.35"/>
  <cols>
    <col min="1" max="1" width="4.26953125" style="62" customWidth="1"/>
    <col min="2" max="2" width="5.81640625" customWidth="1"/>
    <col min="3" max="3" width="42.1796875" customWidth="1"/>
    <col min="4" max="4" width="20.81640625" customWidth="1"/>
    <col min="5" max="10" width="13.7265625" customWidth="1"/>
    <col min="11" max="11" width="15" customWidth="1"/>
    <col min="12" max="12" width="15.54296875" customWidth="1"/>
    <col min="13" max="16" width="13.7265625" customWidth="1"/>
    <col min="17" max="17" width="3.453125" customWidth="1"/>
    <col min="18" max="79" width="11.453125" style="62"/>
  </cols>
  <sheetData>
    <row r="1" spans="1:79" ht="15" thickBot="1" x14ac:dyDescent="0.4"/>
    <row r="2" spans="1:79" s="359" customFormat="1" ht="13" x14ac:dyDescent="0.3">
      <c r="A2" s="355"/>
      <c r="B2" s="356"/>
      <c r="C2" s="120" t="s">
        <v>1297</v>
      </c>
      <c r="D2" s="357"/>
      <c r="E2" s="357"/>
      <c r="F2" s="357"/>
      <c r="G2" s="357"/>
      <c r="H2" s="357"/>
      <c r="I2" s="357"/>
      <c r="J2" s="357"/>
      <c r="K2" s="357"/>
      <c r="L2" s="357"/>
      <c r="M2" s="357"/>
      <c r="N2" s="357"/>
      <c r="O2" s="357"/>
      <c r="P2" s="357"/>
      <c r="Q2" s="358"/>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c r="BY2" s="355"/>
      <c r="BZ2" s="355"/>
      <c r="CA2" s="355"/>
    </row>
    <row r="3" spans="1:79" x14ac:dyDescent="0.35">
      <c r="B3" s="360"/>
      <c r="C3" s="272"/>
      <c r="D3" s="272"/>
      <c r="E3" s="272"/>
      <c r="F3" s="272"/>
      <c r="G3" s="272"/>
      <c r="H3" s="272"/>
      <c r="I3" s="272"/>
      <c r="J3" s="272"/>
      <c r="K3" s="272"/>
      <c r="L3" s="272"/>
      <c r="M3" s="272"/>
      <c r="N3" s="272"/>
      <c r="O3" s="272"/>
      <c r="P3" s="272"/>
      <c r="Q3" s="273"/>
    </row>
    <row r="4" spans="1:79" x14ac:dyDescent="0.35">
      <c r="B4" s="360"/>
      <c r="C4" s="274" t="s">
        <v>1452</v>
      </c>
      <c r="D4" s="837" t="s">
        <v>1135</v>
      </c>
      <c r="E4" s="837"/>
      <c r="F4" s="837"/>
      <c r="G4" s="272"/>
      <c r="H4" s="272"/>
      <c r="I4" s="272"/>
      <c r="J4" s="272"/>
      <c r="K4" s="272"/>
      <c r="L4" s="272"/>
      <c r="M4" s="272"/>
      <c r="N4" s="272"/>
      <c r="O4" s="272"/>
      <c r="P4" s="272"/>
      <c r="Q4" s="273"/>
    </row>
    <row r="5" spans="1:79" x14ac:dyDescent="0.35">
      <c r="B5" s="360"/>
      <c r="C5" s="274" t="s">
        <v>1453</v>
      </c>
      <c r="D5" s="127">
        <f>'D1. NTT Overview'!D5</f>
        <v>46112</v>
      </c>
      <c r="E5" s="272"/>
      <c r="F5" s="272"/>
      <c r="G5" s="272"/>
      <c r="H5" s="272"/>
      <c r="I5" s="272"/>
      <c r="J5" s="272"/>
      <c r="K5" s="272"/>
      <c r="L5" s="272"/>
      <c r="M5" s="272"/>
      <c r="N5" s="272"/>
      <c r="O5" s="272"/>
      <c r="P5" s="272"/>
      <c r="Q5" s="273"/>
    </row>
    <row r="6" spans="1:79" x14ac:dyDescent="0.35">
      <c r="B6" s="360"/>
      <c r="C6" s="272"/>
      <c r="D6" s="272"/>
      <c r="E6" s="272"/>
      <c r="F6" s="272"/>
      <c r="G6" s="272"/>
      <c r="H6" s="272"/>
      <c r="I6" s="272"/>
      <c r="J6" s="272"/>
      <c r="K6" s="272"/>
      <c r="L6" s="272"/>
      <c r="M6" s="272"/>
      <c r="N6" s="272"/>
      <c r="O6" s="272"/>
      <c r="P6" s="272"/>
      <c r="Q6" s="273"/>
    </row>
    <row r="7" spans="1:79" s="365" customFormat="1" ht="13" x14ac:dyDescent="0.3">
      <c r="A7" s="361"/>
      <c r="B7" s="362">
        <v>5</v>
      </c>
      <c r="C7" s="130" t="s">
        <v>1264</v>
      </c>
      <c r="D7" s="363"/>
      <c r="E7" s="363"/>
      <c r="F7" s="363"/>
      <c r="G7" s="363"/>
      <c r="H7" s="363"/>
      <c r="I7" s="363"/>
      <c r="J7" s="363"/>
      <c r="K7" s="363"/>
      <c r="L7" s="363"/>
      <c r="M7" s="363"/>
      <c r="N7" s="363"/>
      <c r="O7" s="363"/>
      <c r="P7" s="363"/>
      <c r="Q7" s="364"/>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row>
    <row r="8" spans="1:79" x14ac:dyDescent="0.35">
      <c r="B8" s="366"/>
      <c r="C8" s="272"/>
      <c r="D8" s="272"/>
      <c r="E8" s="272"/>
      <c r="F8" s="272"/>
      <c r="G8" s="272"/>
      <c r="H8" s="272"/>
      <c r="I8" s="272"/>
      <c r="J8" s="272"/>
      <c r="K8" s="272"/>
      <c r="L8" s="272"/>
      <c r="M8" s="272"/>
      <c r="N8" s="272"/>
      <c r="O8" s="272"/>
      <c r="P8" s="272"/>
      <c r="Q8" s="273"/>
    </row>
    <row r="9" spans="1:79" x14ac:dyDescent="0.35">
      <c r="B9" s="366"/>
      <c r="C9" s="281" t="s">
        <v>3346</v>
      </c>
      <c r="D9" s="272"/>
      <c r="E9" s="272"/>
      <c r="F9" s="272"/>
      <c r="G9" s="272"/>
      <c r="H9" s="272"/>
      <c r="I9" s="272"/>
      <c r="J9" s="272"/>
      <c r="K9" s="272"/>
      <c r="L9" s="272"/>
      <c r="M9" s="272"/>
      <c r="N9" s="272"/>
      <c r="O9" s="272"/>
      <c r="P9" s="272"/>
      <c r="Q9" s="273"/>
    </row>
    <row r="10" spans="1:79" x14ac:dyDescent="0.35">
      <c r="B10" s="366"/>
      <c r="C10" s="283" t="s">
        <v>1454</v>
      </c>
      <c r="D10" s="272"/>
      <c r="E10" s="272"/>
      <c r="F10" s="272"/>
      <c r="G10" s="272"/>
      <c r="H10" s="272"/>
      <c r="I10" s="272"/>
      <c r="J10" s="272"/>
      <c r="K10" s="272"/>
      <c r="L10" s="272"/>
      <c r="M10" s="272"/>
      <c r="N10" s="272"/>
      <c r="O10" s="272"/>
      <c r="P10" s="272"/>
      <c r="Q10" s="273"/>
    </row>
    <row r="11" spans="1:79" x14ac:dyDescent="0.35">
      <c r="B11" s="366"/>
      <c r="C11" s="272"/>
      <c r="D11" s="272"/>
      <c r="E11" s="272"/>
      <c r="F11" s="272"/>
      <c r="G11" s="272"/>
      <c r="H11" s="272"/>
      <c r="I11" s="272"/>
      <c r="J11" s="272"/>
      <c r="K11" s="272"/>
      <c r="L11" s="272"/>
      <c r="M11" s="272"/>
      <c r="N11" s="272"/>
      <c r="O11" s="272"/>
      <c r="P11" s="272"/>
      <c r="Q11" s="273"/>
    </row>
    <row r="12" spans="1:79" s="278" customFormat="1" ht="13" x14ac:dyDescent="0.3">
      <c r="A12" s="276"/>
      <c r="B12" s="279" t="s">
        <v>1265</v>
      </c>
      <c r="C12" s="284" t="s">
        <v>1266</v>
      </c>
      <c r="D12" s="280"/>
      <c r="E12" s="281"/>
      <c r="F12" s="281"/>
      <c r="G12" s="281"/>
      <c r="H12" s="281"/>
      <c r="I12" s="281"/>
      <c r="J12" s="281"/>
      <c r="K12" s="281"/>
      <c r="L12" s="281"/>
      <c r="M12" s="281"/>
      <c r="N12" s="281"/>
      <c r="O12" s="281"/>
      <c r="P12" s="281"/>
      <c r="Q12" s="282"/>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row>
    <row r="13" spans="1:79" s="278" customFormat="1" ht="12.5" x14ac:dyDescent="0.25">
      <c r="A13" s="276"/>
      <c r="B13" s="279"/>
      <c r="C13" s="280"/>
      <c r="D13" s="280"/>
      <c r="E13" s="281"/>
      <c r="F13" s="281"/>
      <c r="G13" s="281"/>
      <c r="H13" s="281"/>
      <c r="I13" s="281"/>
      <c r="J13" s="281"/>
      <c r="K13" s="281"/>
      <c r="L13" s="281"/>
      <c r="M13" s="281"/>
      <c r="N13" s="281"/>
      <c r="O13" s="281"/>
      <c r="P13" s="281"/>
      <c r="Q13" s="282"/>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row>
    <row r="14" spans="1:79" s="278" customFormat="1" ht="39.75" customHeight="1" x14ac:dyDescent="0.25">
      <c r="A14" s="276"/>
      <c r="B14" s="279"/>
      <c r="C14" s="281"/>
      <c r="D14" s="367" t="s">
        <v>1455</v>
      </c>
      <c r="E14" s="367" t="s">
        <v>1368</v>
      </c>
      <c r="F14" s="281"/>
      <c r="G14" s="281"/>
      <c r="H14" s="281"/>
      <c r="I14" s="281"/>
      <c r="J14" s="281"/>
      <c r="K14" s="281"/>
      <c r="L14" s="281"/>
      <c r="M14" s="281"/>
      <c r="N14" s="281"/>
      <c r="O14" s="281"/>
      <c r="P14" s="281"/>
      <c r="Q14" s="282"/>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row>
    <row r="15" spans="1:79" s="278" customFormat="1" ht="12.5" x14ac:dyDescent="0.25">
      <c r="A15" s="276"/>
      <c r="B15" s="279"/>
      <c r="C15" s="285" t="s">
        <v>1369</v>
      </c>
      <c r="D15" s="286">
        <v>0.99708000000000008</v>
      </c>
      <c r="E15" s="286">
        <v>0.55821137311503166</v>
      </c>
      <c r="F15" s="281"/>
      <c r="G15" s="281"/>
      <c r="H15" s="281"/>
      <c r="I15" s="281"/>
      <c r="J15" s="281"/>
      <c r="K15" s="281"/>
      <c r="L15" s="281"/>
      <c r="M15" s="281"/>
      <c r="N15" s="281"/>
      <c r="O15" s="281"/>
      <c r="P15" s="281"/>
      <c r="Q15" s="282"/>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row>
    <row r="16" spans="1:79" s="278" customFormat="1" ht="12.5" x14ac:dyDescent="0.25">
      <c r="A16" s="276"/>
      <c r="B16" s="279"/>
      <c r="C16" s="368" t="s">
        <v>1244</v>
      </c>
      <c r="D16" s="369"/>
      <c r="E16" s="369"/>
      <c r="F16" s="281"/>
      <c r="G16" s="281"/>
      <c r="H16" s="281"/>
      <c r="I16" s="281"/>
      <c r="J16" s="281"/>
      <c r="K16" s="281"/>
      <c r="L16" s="281"/>
      <c r="M16" s="281"/>
      <c r="N16" s="281"/>
      <c r="O16" s="281"/>
      <c r="P16" s="281"/>
      <c r="Q16" s="282"/>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row>
    <row r="17" spans="1:79" s="278" customFormat="1" ht="12.5" x14ac:dyDescent="0.25">
      <c r="A17" s="276"/>
      <c r="B17" s="279"/>
      <c r="C17" s="289" t="s">
        <v>1245</v>
      </c>
      <c r="D17" s="286">
        <v>2.8500000000000001E-3</v>
      </c>
      <c r="E17" s="286">
        <v>1.5955614528200747E-3</v>
      </c>
      <c r="F17" s="281"/>
      <c r="G17" s="281"/>
      <c r="H17" s="281"/>
      <c r="I17" s="281"/>
      <c r="J17" s="281"/>
      <c r="K17" s="281"/>
      <c r="L17" s="281"/>
      <c r="M17" s="281"/>
      <c r="N17" s="281"/>
      <c r="O17" s="281"/>
      <c r="P17" s="281"/>
      <c r="Q17" s="282"/>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row>
    <row r="18" spans="1:79" s="278" customFormat="1" ht="12.5" x14ac:dyDescent="0.25">
      <c r="A18" s="276"/>
      <c r="B18" s="279"/>
      <c r="C18" s="289" t="s">
        <v>1246</v>
      </c>
      <c r="D18" s="286">
        <v>0</v>
      </c>
      <c r="E18" s="286">
        <v>0</v>
      </c>
      <c r="F18" s="281"/>
      <c r="G18" s="281"/>
      <c r="H18" s="281"/>
      <c r="I18" s="281"/>
      <c r="J18" s="281"/>
      <c r="K18" s="281"/>
      <c r="L18" s="281"/>
      <c r="M18" s="281"/>
      <c r="N18" s="281"/>
      <c r="O18" s="281"/>
      <c r="P18" s="281"/>
      <c r="Q18" s="282"/>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row>
    <row r="19" spans="1:79" s="278" customFormat="1" ht="12.5" x14ac:dyDescent="0.25">
      <c r="A19" s="276"/>
      <c r="B19" s="279"/>
      <c r="C19" s="289" t="s">
        <v>1247</v>
      </c>
      <c r="D19" s="286">
        <v>1.0000000000000001E-5</v>
      </c>
      <c r="E19" s="286">
        <v>5.5984612379651751E-6</v>
      </c>
      <c r="F19" s="281"/>
      <c r="G19" s="281"/>
      <c r="H19" s="281"/>
      <c r="I19" s="281"/>
      <c r="J19" s="281"/>
      <c r="K19" s="281"/>
      <c r="L19" s="281"/>
      <c r="M19" s="281"/>
      <c r="N19" s="281"/>
      <c r="O19" s="281"/>
      <c r="P19" s="281"/>
      <c r="Q19" s="282"/>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row>
    <row r="20" spans="1:79" s="278" customFormat="1" ht="12.5" x14ac:dyDescent="0.25">
      <c r="A20" s="276"/>
      <c r="B20" s="279"/>
      <c r="C20" s="289" t="s">
        <v>1248</v>
      </c>
      <c r="D20" s="286">
        <v>1.0000000000000001E-5</v>
      </c>
      <c r="E20" s="286">
        <v>5.5984612379651751E-6</v>
      </c>
      <c r="F20" s="281"/>
      <c r="G20" s="281"/>
      <c r="H20" s="281"/>
      <c r="I20" s="281"/>
      <c r="J20" s="281"/>
      <c r="K20" s="281"/>
      <c r="L20" s="281"/>
      <c r="M20" s="281"/>
      <c r="N20" s="281"/>
      <c r="O20" s="281"/>
      <c r="P20" s="281"/>
      <c r="Q20" s="282"/>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row>
    <row r="21" spans="1:79" s="278" customFormat="1" ht="13" x14ac:dyDescent="0.3">
      <c r="A21" s="276"/>
      <c r="B21" s="279"/>
      <c r="C21" s="289" t="s">
        <v>1267</v>
      </c>
      <c r="D21" s="286">
        <v>5.0000000000000002E-5</v>
      </c>
      <c r="E21" s="286">
        <v>2.7992306189825873E-5</v>
      </c>
      <c r="F21" s="314"/>
      <c r="G21" s="281"/>
      <c r="H21" s="281"/>
      <c r="I21" s="281"/>
      <c r="J21" s="281"/>
      <c r="K21" s="281"/>
      <c r="L21" s="281"/>
      <c r="M21" s="281"/>
      <c r="N21" s="281"/>
      <c r="O21" s="281"/>
      <c r="P21" s="281"/>
      <c r="Q21" s="282"/>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row>
    <row r="22" spans="1:79" s="278" customFormat="1" x14ac:dyDescent="0.35">
      <c r="A22" s="276"/>
      <c r="B22" s="279"/>
      <c r="C22" s="291" t="s">
        <v>1370</v>
      </c>
      <c r="D22" s="370">
        <f>D21+D20</f>
        <v>6.0000000000000002E-5</v>
      </c>
      <c r="E22" s="370">
        <f>E20+E21</f>
        <v>3.3590767427791049E-5</v>
      </c>
      <c r="F22" s="281"/>
      <c r="G22" s="281"/>
      <c r="H22" s="281"/>
      <c r="I22" s="272"/>
      <c r="J22" s="281"/>
      <c r="K22" s="281"/>
      <c r="L22" s="281"/>
      <c r="M22" s="281"/>
      <c r="N22" s="281"/>
      <c r="O22" s="281"/>
      <c r="P22" s="281"/>
      <c r="Q22" s="282"/>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row>
    <row r="23" spans="1:79" s="276" customFormat="1" ht="12.5" x14ac:dyDescent="0.25">
      <c r="B23" s="325"/>
      <c r="C23" s="280"/>
      <c r="D23" s="280"/>
      <c r="E23" s="280"/>
      <c r="F23" s="280"/>
      <c r="G23" s="280"/>
      <c r="H23" s="280"/>
      <c r="I23" s="280"/>
      <c r="J23" s="280"/>
      <c r="K23" s="280"/>
      <c r="L23" s="280"/>
      <c r="M23" s="280"/>
      <c r="N23" s="280"/>
      <c r="O23" s="280"/>
      <c r="P23" s="280"/>
      <c r="Q23" s="371"/>
    </row>
    <row r="24" spans="1:79" s="278" customFormat="1" ht="12.5" x14ac:dyDescent="0.25">
      <c r="A24" s="276"/>
      <c r="B24" s="279"/>
      <c r="C24" s="280"/>
      <c r="D24" s="280"/>
      <c r="E24" s="281"/>
      <c r="F24" s="281"/>
      <c r="G24" s="281"/>
      <c r="H24" s="281"/>
      <c r="I24" s="281"/>
      <c r="J24" s="281"/>
      <c r="K24" s="281"/>
      <c r="L24" s="281"/>
      <c r="M24" s="281"/>
      <c r="N24" s="281"/>
      <c r="O24" s="281"/>
      <c r="P24" s="281"/>
      <c r="Q24" s="282"/>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row>
    <row r="25" spans="1:79" s="278" customFormat="1" ht="13" x14ac:dyDescent="0.3">
      <c r="A25" s="276"/>
      <c r="B25" s="279" t="s">
        <v>1268</v>
      </c>
      <c r="C25" s="295" t="s">
        <v>1269</v>
      </c>
      <c r="D25" s="281"/>
      <c r="E25" s="372"/>
      <c r="F25" s="372"/>
      <c r="G25" s="372"/>
      <c r="H25" s="372"/>
      <c r="I25" s="372"/>
      <c r="J25" s="372"/>
      <c r="K25" s="372"/>
      <c r="L25" s="372"/>
      <c r="M25" s="372"/>
      <c r="N25" s="372"/>
      <c r="O25" s="281"/>
      <c r="P25" s="281"/>
      <c r="Q25" s="282"/>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row>
    <row r="26" spans="1:79" s="278" customFormat="1" ht="12.5" x14ac:dyDescent="0.25">
      <c r="A26" s="276"/>
      <c r="B26" s="279"/>
      <c r="C26" s="281"/>
      <c r="D26" s="281"/>
      <c r="E26" s="281"/>
      <c r="F26" s="281"/>
      <c r="G26" s="281"/>
      <c r="H26" s="281"/>
      <c r="I26" s="281"/>
      <c r="J26" s="281"/>
      <c r="K26" s="281"/>
      <c r="L26" s="281"/>
      <c r="M26" s="281"/>
      <c r="N26" s="281"/>
      <c r="O26" s="281"/>
      <c r="P26" s="281"/>
      <c r="Q26" s="282"/>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row>
    <row r="27" spans="1:79" s="377" customFormat="1" ht="65.5" thickBot="1" x14ac:dyDescent="0.4">
      <c r="A27" s="373"/>
      <c r="B27" s="374"/>
      <c r="C27" s="375"/>
      <c r="D27" s="375"/>
      <c r="E27" s="367" t="s">
        <v>1270</v>
      </c>
      <c r="F27" s="367" t="s">
        <v>1271</v>
      </c>
      <c r="G27" s="367" t="s">
        <v>1272</v>
      </c>
      <c r="H27" s="367" t="s">
        <v>1273</v>
      </c>
      <c r="I27" s="367" t="s">
        <v>1274</v>
      </c>
      <c r="J27" s="367" t="s">
        <v>1275</v>
      </c>
      <c r="K27" s="367" t="s">
        <v>1276</v>
      </c>
      <c r="L27" s="367" t="s">
        <v>1277</v>
      </c>
      <c r="M27" s="367" t="s">
        <v>1278</v>
      </c>
      <c r="N27" s="367" t="s">
        <v>1279</v>
      </c>
      <c r="O27" s="367" t="s">
        <v>87</v>
      </c>
      <c r="P27" s="367" t="s">
        <v>1455</v>
      </c>
      <c r="Q27" s="376"/>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c r="BH27" s="373"/>
      <c r="BI27" s="373"/>
      <c r="BJ27" s="373"/>
      <c r="BK27" s="373"/>
      <c r="BL27" s="373"/>
      <c r="BM27" s="373"/>
      <c r="BN27" s="373"/>
      <c r="BO27" s="373"/>
      <c r="BP27" s="373"/>
      <c r="BQ27" s="373"/>
      <c r="BR27" s="373"/>
      <c r="BS27" s="373"/>
      <c r="BT27" s="373"/>
      <c r="BU27" s="373"/>
      <c r="BV27" s="373"/>
      <c r="BW27" s="373"/>
      <c r="BX27" s="373"/>
      <c r="BY27" s="373"/>
      <c r="BZ27" s="373"/>
      <c r="CA27" s="373"/>
    </row>
    <row r="28" spans="1:79" s="278" customFormat="1" ht="14" thickTop="1" thickBot="1" x14ac:dyDescent="0.35">
      <c r="A28" s="276"/>
      <c r="B28" s="279"/>
      <c r="C28" s="867" t="s">
        <v>1280</v>
      </c>
      <c r="D28" s="378" t="s">
        <v>461</v>
      </c>
      <c r="E28" s="379"/>
      <c r="F28" s="380">
        <v>112.14735879000001</v>
      </c>
      <c r="G28" s="380">
        <v>2127.4228748200053</v>
      </c>
      <c r="H28" s="380">
        <v>163.02000000000001</v>
      </c>
      <c r="I28" s="380">
        <v>6492.363890970003</v>
      </c>
      <c r="J28" s="380">
        <v>765.27797231548834</v>
      </c>
      <c r="K28" s="380">
        <v>11091.13515188</v>
      </c>
      <c r="L28" s="380">
        <v>1039.2732863865115</v>
      </c>
      <c r="M28" s="380">
        <v>6693.6718301479968</v>
      </c>
      <c r="N28" s="380"/>
      <c r="O28" s="469">
        <f>SUM(E28:N28)</f>
        <v>28484.312365310005</v>
      </c>
      <c r="P28" s="530">
        <f t="shared" ref="P28:P36" si="0">O28/$O$37</f>
        <v>0.85480045266733551</v>
      </c>
      <c r="Q28" s="282"/>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row>
    <row r="29" spans="1:79" s="278" customFormat="1" ht="15.5" thickTop="1" thickBot="1" x14ac:dyDescent="0.4">
      <c r="A29" s="276"/>
      <c r="B29" s="279"/>
      <c r="C29" s="868"/>
      <c r="D29" s="183" t="s">
        <v>492</v>
      </c>
      <c r="E29" s="340"/>
      <c r="F29" s="381"/>
      <c r="G29" s="381"/>
      <c r="H29" s="381"/>
      <c r="I29" s="381">
        <v>49</v>
      </c>
      <c r="J29" s="381"/>
      <c r="K29" s="381"/>
      <c r="L29" s="381"/>
      <c r="M29" s="381"/>
      <c r="N29" s="381"/>
      <c r="O29" s="469">
        <f t="shared" ref="O29:O36" si="1">SUM(E29:N29)</f>
        <v>49</v>
      </c>
      <c r="P29" s="530">
        <f t="shared" si="0"/>
        <v>1.4704663269916218E-3</v>
      </c>
      <c r="Q29" s="282"/>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6"/>
      <c r="BJ29" s="276"/>
      <c r="BK29" s="276"/>
      <c r="BL29" s="276"/>
      <c r="BM29" s="276"/>
      <c r="BN29" s="276"/>
      <c r="BO29" s="276"/>
      <c r="BP29" s="276"/>
      <c r="BQ29" s="276"/>
      <c r="BR29" s="276"/>
      <c r="BS29" s="276"/>
      <c r="BT29" s="276"/>
      <c r="BU29" s="276"/>
      <c r="BV29" s="276"/>
      <c r="BW29" s="276"/>
      <c r="BX29" s="276"/>
      <c r="BY29" s="276"/>
      <c r="BZ29" s="276"/>
      <c r="CA29" s="276"/>
    </row>
    <row r="30" spans="1:79" s="278" customFormat="1" ht="15.5" thickTop="1" thickBot="1" x14ac:dyDescent="0.4">
      <c r="A30" s="276"/>
      <c r="B30" s="279"/>
      <c r="C30" s="868"/>
      <c r="D30" s="183" t="s">
        <v>3</v>
      </c>
      <c r="E30" s="340"/>
      <c r="F30" s="339">
        <v>1881.3018618967001</v>
      </c>
      <c r="G30" s="381">
        <v>111.87333633999999</v>
      </c>
      <c r="H30" s="381"/>
      <c r="I30" s="381">
        <v>387.72064285000005</v>
      </c>
      <c r="J30" s="381"/>
      <c r="K30" s="381">
        <v>180</v>
      </c>
      <c r="L30" s="381"/>
      <c r="M30" s="381"/>
      <c r="N30" s="381"/>
      <c r="O30" s="469">
        <f t="shared" si="1"/>
        <v>2560.8958410866999</v>
      </c>
      <c r="P30" s="530">
        <f t="shared" si="0"/>
        <v>7.6851246964303677E-2</v>
      </c>
      <c r="Q30" s="282"/>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6"/>
      <c r="BN30" s="276"/>
      <c r="BO30" s="276"/>
      <c r="BP30" s="276"/>
      <c r="BQ30" s="276"/>
      <c r="BR30" s="276"/>
      <c r="BS30" s="276"/>
      <c r="BT30" s="276"/>
      <c r="BU30" s="276"/>
      <c r="BV30" s="276"/>
      <c r="BW30" s="276"/>
      <c r="BX30" s="276"/>
      <c r="BY30" s="276"/>
      <c r="BZ30" s="276"/>
      <c r="CA30" s="276"/>
    </row>
    <row r="31" spans="1:79" s="278" customFormat="1" ht="15.5" thickTop="1" thickBot="1" x14ac:dyDescent="0.4">
      <c r="A31" s="276"/>
      <c r="B31" s="279"/>
      <c r="C31" s="868"/>
      <c r="D31" s="183" t="s">
        <v>482</v>
      </c>
      <c r="E31" s="340"/>
      <c r="F31" s="339">
        <v>251.52821875589996</v>
      </c>
      <c r="G31" s="381"/>
      <c r="H31" s="381"/>
      <c r="I31" s="381"/>
      <c r="J31" s="381"/>
      <c r="K31" s="381"/>
      <c r="L31" s="381"/>
      <c r="M31" s="381"/>
      <c r="N31" s="381"/>
      <c r="O31" s="469">
        <f t="shared" si="1"/>
        <v>251.52821875589996</v>
      </c>
      <c r="P31" s="530">
        <f t="shared" si="0"/>
        <v>7.5482403258925182E-3</v>
      </c>
      <c r="Q31" s="282"/>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276"/>
      <c r="BW31" s="276"/>
      <c r="BX31" s="276"/>
      <c r="BY31" s="276"/>
      <c r="BZ31" s="276"/>
      <c r="CA31" s="276"/>
    </row>
    <row r="32" spans="1:79" s="278" customFormat="1" ht="15.5" thickTop="1" thickBot="1" x14ac:dyDescent="0.4">
      <c r="A32" s="276"/>
      <c r="B32" s="279"/>
      <c r="C32" s="868"/>
      <c r="D32" s="183" t="s">
        <v>484</v>
      </c>
      <c r="E32" s="340"/>
      <c r="F32" s="382"/>
      <c r="G32" s="381"/>
      <c r="H32" s="381"/>
      <c r="I32" s="381"/>
      <c r="J32" s="381"/>
      <c r="K32" s="381"/>
      <c r="L32" s="381"/>
      <c r="M32" s="381"/>
      <c r="N32" s="381"/>
      <c r="O32" s="469">
        <f t="shared" si="1"/>
        <v>0</v>
      </c>
      <c r="P32" s="530">
        <f t="shared" si="0"/>
        <v>0</v>
      </c>
      <c r="Q32" s="282"/>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row>
    <row r="33" spans="1:79" s="278" customFormat="1" ht="15.5" thickTop="1" thickBot="1" x14ac:dyDescent="0.4">
      <c r="A33" s="276"/>
      <c r="B33" s="279"/>
      <c r="C33" s="868"/>
      <c r="D33" s="183" t="s">
        <v>258</v>
      </c>
      <c r="E33" s="340"/>
      <c r="F33" s="382"/>
      <c r="G33" s="381"/>
      <c r="H33" s="381"/>
      <c r="I33" s="381"/>
      <c r="J33" s="381">
        <v>215.9920076391</v>
      </c>
      <c r="K33" s="381">
        <v>345.58721120000001</v>
      </c>
      <c r="L33" s="381"/>
      <c r="M33" s="381">
        <v>77.937128459999997</v>
      </c>
      <c r="N33" s="381"/>
      <c r="O33" s="469">
        <f t="shared" si="1"/>
        <v>639.51634729910006</v>
      </c>
      <c r="P33" s="530">
        <f t="shared" si="0"/>
        <v>1.9191576617632777E-2</v>
      </c>
      <c r="Q33" s="282"/>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row>
    <row r="34" spans="1:79" s="278" customFormat="1" ht="14" thickTop="1" thickBot="1" x14ac:dyDescent="0.35">
      <c r="A34" s="276"/>
      <c r="B34" s="279"/>
      <c r="C34" s="383" t="s">
        <v>1456</v>
      </c>
      <c r="D34" s="384" t="s">
        <v>265</v>
      </c>
      <c r="E34" s="385"/>
      <c r="F34" s="386"/>
      <c r="G34" s="386"/>
      <c r="H34" s="386"/>
      <c r="I34" s="386">
        <v>45.729031132599992</v>
      </c>
      <c r="J34" s="386"/>
      <c r="K34" s="386">
        <v>160.21658446179998</v>
      </c>
      <c r="L34" s="386"/>
      <c r="M34" s="386">
        <v>114.57901505149999</v>
      </c>
      <c r="N34" s="386"/>
      <c r="O34" s="469">
        <f t="shared" si="1"/>
        <v>320.52463064589995</v>
      </c>
      <c r="P34" s="530">
        <f t="shared" si="0"/>
        <v>9.6187893129841377E-3</v>
      </c>
      <c r="Q34" s="282"/>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row>
    <row r="35" spans="1:79" s="278" customFormat="1" ht="15.5" thickTop="1" thickBot="1" x14ac:dyDescent="0.4">
      <c r="A35" s="276"/>
      <c r="B35" s="279"/>
      <c r="C35" s="867" t="s">
        <v>1457</v>
      </c>
      <c r="D35" s="387" t="s">
        <v>1458</v>
      </c>
      <c r="E35" s="379"/>
      <c r="F35" s="388"/>
      <c r="G35" s="388"/>
      <c r="H35" s="388">
        <v>27.439626759999999</v>
      </c>
      <c r="I35" s="388">
        <v>829.84984961599991</v>
      </c>
      <c r="J35" s="388"/>
      <c r="K35" s="388">
        <v>81.758390252200002</v>
      </c>
      <c r="L35" s="388"/>
      <c r="M35" s="388"/>
      <c r="N35" s="388"/>
      <c r="O35" s="469">
        <f t="shared" si="1"/>
        <v>939.04786662819993</v>
      </c>
      <c r="P35" s="530">
        <f t="shared" si="0"/>
        <v>2.8180372802246684E-2</v>
      </c>
      <c r="Q35" s="282"/>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6"/>
      <c r="CA35" s="276"/>
    </row>
    <row r="36" spans="1:79" s="278" customFormat="1" ht="14" thickTop="1" thickBot="1" x14ac:dyDescent="0.35">
      <c r="A36" s="276"/>
      <c r="B36" s="279"/>
      <c r="C36" s="869"/>
      <c r="D36" s="389" t="s">
        <v>12</v>
      </c>
      <c r="E36" s="390"/>
      <c r="F36" s="391"/>
      <c r="G36" s="391"/>
      <c r="H36" s="391"/>
      <c r="I36" s="391"/>
      <c r="J36" s="391">
        <v>77.937108823499997</v>
      </c>
      <c r="K36" s="391"/>
      <c r="L36" s="391"/>
      <c r="M36" s="391"/>
      <c r="N36" s="391"/>
      <c r="O36" s="469">
        <f t="shared" si="1"/>
        <v>77.937108823499997</v>
      </c>
      <c r="P36" s="530">
        <f t="shared" si="0"/>
        <v>2.3388549826130279E-3</v>
      </c>
      <c r="Q36" s="282"/>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6"/>
      <c r="BR36" s="276"/>
      <c r="BS36" s="276"/>
      <c r="BT36" s="276"/>
      <c r="BU36" s="276"/>
      <c r="BV36" s="276"/>
      <c r="BW36" s="276"/>
      <c r="BX36" s="276"/>
      <c r="BY36" s="276"/>
      <c r="BZ36" s="276"/>
      <c r="CA36" s="276"/>
    </row>
    <row r="37" spans="1:79" s="278" customFormat="1" ht="13.5" thickTop="1" x14ac:dyDescent="0.3">
      <c r="A37" s="276"/>
      <c r="B37" s="279"/>
      <c r="C37" s="870" t="s">
        <v>1213</v>
      </c>
      <c r="D37" s="870"/>
      <c r="E37" s="392"/>
      <c r="F37" s="190">
        <f>SUM(F28:F36)</f>
        <v>2244.9774394425999</v>
      </c>
      <c r="G37" s="190">
        <f t="shared" ref="G37:M37" si="2">SUM(G28:G36)</f>
        <v>2239.2962111600054</v>
      </c>
      <c r="H37" s="190">
        <f t="shared" si="2"/>
        <v>190.45962676000002</v>
      </c>
      <c r="I37" s="190">
        <f t="shared" si="2"/>
        <v>7804.663414568603</v>
      </c>
      <c r="J37" s="190">
        <f t="shared" si="2"/>
        <v>1059.2070887780883</v>
      </c>
      <c r="K37" s="190">
        <f t="shared" si="2"/>
        <v>11858.697337793999</v>
      </c>
      <c r="L37" s="190">
        <f t="shared" si="2"/>
        <v>1039.2732863865115</v>
      </c>
      <c r="M37" s="190">
        <f t="shared" si="2"/>
        <v>6886.1879736594974</v>
      </c>
      <c r="N37" s="190"/>
      <c r="O37" s="190">
        <f>SUM(O28:O36)</f>
        <v>33322.762378549305</v>
      </c>
      <c r="P37" s="338">
        <f>SUM(P28:P36)</f>
        <v>1</v>
      </c>
      <c r="Q37" s="282"/>
      <c r="R37" s="393"/>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row>
    <row r="38" spans="1:79" s="278" customFormat="1" ht="12.5" x14ac:dyDescent="0.25">
      <c r="A38" s="276"/>
      <c r="B38" s="279"/>
      <c r="C38" s="281"/>
      <c r="D38" s="281"/>
      <c r="E38" s="281"/>
      <c r="F38" s="394"/>
      <c r="G38" s="394"/>
      <c r="H38" s="394"/>
      <c r="I38" s="394"/>
      <c r="J38" s="394"/>
      <c r="K38" s="394"/>
      <c r="L38" s="394"/>
      <c r="M38" s="394"/>
      <c r="N38" s="394"/>
      <c r="O38" s="281"/>
      <c r="P38" s="281"/>
      <c r="Q38" s="282"/>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row>
    <row r="39" spans="1:79" s="278" customFormat="1" ht="12.5" x14ac:dyDescent="0.25">
      <c r="A39" s="276"/>
      <c r="B39" s="279"/>
      <c r="C39" s="281"/>
      <c r="D39" s="281"/>
      <c r="E39" s="281"/>
      <c r="F39" s="394"/>
      <c r="G39" s="394"/>
      <c r="H39" s="394"/>
      <c r="I39" s="394"/>
      <c r="J39" s="394"/>
      <c r="K39" s="394"/>
      <c r="L39" s="394"/>
      <c r="M39" s="394"/>
      <c r="N39" s="394"/>
      <c r="O39" s="281"/>
      <c r="P39" s="281"/>
      <c r="Q39" s="282"/>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row>
    <row r="40" spans="1:79" s="278" customFormat="1" ht="12.5" x14ac:dyDescent="0.25">
      <c r="A40" s="276"/>
      <c r="B40" s="279"/>
      <c r="C40" s="281"/>
      <c r="D40" s="281"/>
      <c r="E40" s="281"/>
      <c r="F40" s="395"/>
      <c r="G40" s="395"/>
      <c r="H40" s="395"/>
      <c r="I40" s="395"/>
      <c r="J40" s="395"/>
      <c r="K40" s="395"/>
      <c r="L40" s="395"/>
      <c r="M40" s="395"/>
      <c r="N40" s="395"/>
      <c r="O40" s="281"/>
      <c r="P40" s="281"/>
      <c r="Q40" s="282"/>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6"/>
      <c r="BT40" s="276"/>
      <c r="BU40" s="276"/>
      <c r="BV40" s="276"/>
      <c r="BW40" s="276"/>
      <c r="BX40" s="276"/>
      <c r="BY40" s="276"/>
      <c r="BZ40" s="276"/>
      <c r="CA40" s="276"/>
    </row>
    <row r="41" spans="1:79" s="278" customFormat="1" x14ac:dyDescent="0.35">
      <c r="A41" s="276"/>
      <c r="B41" s="279" t="s">
        <v>1459</v>
      </c>
      <c r="C41" s="310" t="s">
        <v>1460</v>
      </c>
      <c r="D41" s="272"/>
      <c r="E41" s="272"/>
      <c r="F41" s="272"/>
      <c r="G41" s="272"/>
      <c r="H41" s="272"/>
      <c r="I41" s="281"/>
      <c r="J41" s="281"/>
      <c r="K41" s="281"/>
      <c r="L41" s="281"/>
      <c r="M41" s="281"/>
      <c r="N41" s="281"/>
      <c r="O41" s="281"/>
      <c r="P41" s="281"/>
      <c r="Q41" s="282"/>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row>
    <row r="42" spans="1:79" s="278" customFormat="1" x14ac:dyDescent="0.35">
      <c r="A42" s="276"/>
      <c r="B42" s="279"/>
      <c r="C42" s="272"/>
      <c r="D42" s="272"/>
      <c r="E42" s="272"/>
      <c r="F42" s="272"/>
      <c r="G42" s="272"/>
      <c r="H42" s="272"/>
      <c r="I42" s="281"/>
      <c r="J42" s="281"/>
      <c r="K42" s="281"/>
      <c r="L42" s="281"/>
      <c r="M42" s="281"/>
      <c r="N42" s="281"/>
      <c r="O42" s="281"/>
      <c r="P42" s="281"/>
      <c r="Q42" s="282"/>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row>
    <row r="43" spans="1:79" s="278" customFormat="1" ht="15.75" customHeight="1" thickBot="1" x14ac:dyDescent="0.4">
      <c r="A43" s="276"/>
      <c r="B43" s="279"/>
      <c r="C43" s="272"/>
      <c r="D43" s="272"/>
      <c r="E43" s="396" t="s">
        <v>1461</v>
      </c>
      <c r="F43" s="396" t="s">
        <v>1462</v>
      </c>
      <c r="G43" s="367" t="s">
        <v>1463</v>
      </c>
      <c r="H43" s="367" t="s">
        <v>1213</v>
      </c>
      <c r="I43" s="281"/>
      <c r="J43" s="281"/>
      <c r="K43" s="281"/>
      <c r="L43" s="281"/>
      <c r="M43" s="281"/>
      <c r="N43" s="281"/>
      <c r="O43" s="281"/>
      <c r="P43" s="281"/>
      <c r="Q43" s="282"/>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c r="BV43" s="276"/>
      <c r="BW43" s="276"/>
      <c r="BX43" s="276"/>
      <c r="BY43" s="276"/>
      <c r="BZ43" s="276"/>
      <c r="CA43" s="276"/>
    </row>
    <row r="44" spans="1:79" s="278" customFormat="1" ht="15" customHeight="1" thickTop="1" x14ac:dyDescent="0.25">
      <c r="A44" s="276"/>
      <c r="B44" s="279"/>
      <c r="C44" s="867" t="s">
        <v>1280</v>
      </c>
      <c r="D44" s="387" t="s">
        <v>461</v>
      </c>
      <c r="E44" s="397">
        <v>28455.152365310005</v>
      </c>
      <c r="F44" s="398">
        <v>29.16</v>
      </c>
      <c r="G44" s="380"/>
      <c r="H44" s="399">
        <f>E44+F44+G44</f>
        <v>28484.312365310005</v>
      </c>
      <c r="I44" s="400"/>
      <c r="J44" s="401"/>
      <c r="K44" s="281"/>
      <c r="L44" s="281"/>
      <c r="M44" s="281"/>
      <c r="N44" s="281"/>
      <c r="O44" s="281"/>
      <c r="P44" s="281"/>
      <c r="Q44" s="282"/>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c r="BV44" s="276"/>
      <c r="BW44" s="276"/>
      <c r="BX44" s="276"/>
      <c r="BY44" s="276"/>
      <c r="BZ44" s="276"/>
      <c r="CA44" s="276"/>
    </row>
    <row r="45" spans="1:79" s="278" customFormat="1" ht="12.5" x14ac:dyDescent="0.25">
      <c r="A45" s="276"/>
      <c r="B45" s="279"/>
      <c r="C45" s="868"/>
      <c r="D45" s="160" t="s">
        <v>492</v>
      </c>
      <c r="E45" s="341"/>
      <c r="F45" s="398">
        <v>49</v>
      </c>
      <c r="G45" s="339"/>
      <c r="H45" s="402">
        <f t="shared" ref="H45:H52" si="3">E45+F45+G45</f>
        <v>49</v>
      </c>
      <c r="I45" s="400"/>
      <c r="J45" s="401"/>
      <c r="K45" s="281"/>
      <c r="L45" s="281"/>
      <c r="M45" s="281"/>
      <c r="N45" s="281"/>
      <c r="O45" s="281"/>
      <c r="P45" s="281"/>
      <c r="Q45" s="282"/>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c r="BV45" s="276"/>
      <c r="BW45" s="276"/>
      <c r="BX45" s="276"/>
      <c r="BY45" s="276"/>
      <c r="BZ45" s="276"/>
      <c r="CA45" s="276"/>
    </row>
    <row r="46" spans="1:79" s="278" customFormat="1" ht="12.5" x14ac:dyDescent="0.25">
      <c r="A46" s="276"/>
      <c r="B46" s="279"/>
      <c r="C46" s="868"/>
      <c r="D46" s="160" t="s">
        <v>3</v>
      </c>
      <c r="E46" s="341">
        <v>111.87584108669989</v>
      </c>
      <c r="F46" s="398">
        <v>2449.02</v>
      </c>
      <c r="G46" s="339"/>
      <c r="H46" s="402">
        <f t="shared" si="3"/>
        <v>2560.8958410866999</v>
      </c>
      <c r="I46" s="400"/>
      <c r="J46" s="401"/>
      <c r="K46" s="281"/>
      <c r="L46" s="281"/>
      <c r="M46" s="281"/>
      <c r="N46" s="281"/>
      <c r="O46" s="281"/>
      <c r="P46" s="281"/>
      <c r="Q46" s="282"/>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c r="CA46" s="276"/>
    </row>
    <row r="47" spans="1:79" s="278" customFormat="1" x14ac:dyDescent="0.35">
      <c r="A47" s="276"/>
      <c r="B47" s="279"/>
      <c r="C47" s="868"/>
      <c r="D47" s="160" t="s">
        <v>482</v>
      </c>
      <c r="E47" s="382"/>
      <c r="F47" s="381">
        <v>251.53</v>
      </c>
      <c r="G47" s="339"/>
      <c r="H47" s="402">
        <f t="shared" si="3"/>
        <v>251.53</v>
      </c>
      <c r="I47" s="400"/>
      <c r="J47" s="401"/>
      <c r="K47" s="281"/>
      <c r="L47" s="281"/>
      <c r="M47" s="281"/>
      <c r="N47" s="281"/>
      <c r="O47" s="281"/>
      <c r="P47" s="281"/>
      <c r="Q47" s="282"/>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6"/>
      <c r="BR47" s="276"/>
      <c r="BS47" s="276"/>
      <c r="BT47" s="276"/>
      <c r="BU47" s="276"/>
      <c r="BV47" s="276"/>
      <c r="BW47" s="276"/>
      <c r="BX47" s="276"/>
      <c r="BY47" s="276"/>
      <c r="BZ47" s="276"/>
      <c r="CA47" s="276"/>
    </row>
    <row r="48" spans="1:79" s="278" customFormat="1" x14ac:dyDescent="0.35">
      <c r="A48" s="276"/>
      <c r="B48" s="279"/>
      <c r="C48" s="868"/>
      <c r="D48" s="160" t="s">
        <v>484</v>
      </c>
      <c r="E48" s="382"/>
      <c r="F48" s="381">
        <v>0</v>
      </c>
      <c r="G48" s="339"/>
      <c r="H48" s="402">
        <f t="shared" si="3"/>
        <v>0</v>
      </c>
      <c r="I48" s="400"/>
      <c r="J48" s="401"/>
      <c r="K48" s="281"/>
      <c r="L48" s="281"/>
      <c r="M48" s="281"/>
      <c r="N48" s="281"/>
      <c r="O48" s="281"/>
      <c r="P48" s="281"/>
      <c r="Q48" s="282"/>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A48" s="276"/>
    </row>
    <row r="49" spans="1:79" s="278" customFormat="1" ht="15" thickBot="1" x14ac:dyDescent="0.4">
      <c r="A49" s="276"/>
      <c r="B49" s="279"/>
      <c r="C49" s="868"/>
      <c r="D49" s="160" t="s">
        <v>258</v>
      </c>
      <c r="E49" s="382">
        <v>639.51634729910006</v>
      </c>
      <c r="F49" s="381"/>
      <c r="G49" s="339"/>
      <c r="H49" s="402">
        <f t="shared" si="3"/>
        <v>639.51634729910006</v>
      </c>
      <c r="I49" s="400"/>
      <c r="J49" s="401"/>
      <c r="K49" s="281"/>
      <c r="L49" s="281"/>
      <c r="M49" s="281"/>
      <c r="N49" s="281"/>
      <c r="O49" s="281"/>
      <c r="P49" s="281"/>
      <c r="Q49" s="282"/>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6"/>
      <c r="BV49" s="276"/>
      <c r="BW49" s="276"/>
      <c r="BX49" s="276"/>
      <c r="BY49" s="276"/>
      <c r="BZ49" s="276"/>
      <c r="CA49" s="276"/>
    </row>
    <row r="50" spans="1:79" s="278" customFormat="1" ht="13.5" thickTop="1" thickBot="1" x14ac:dyDescent="0.3">
      <c r="A50" s="276"/>
      <c r="B50" s="279"/>
      <c r="C50" s="383" t="s">
        <v>1456</v>
      </c>
      <c r="D50" s="384" t="s">
        <v>265</v>
      </c>
      <c r="E50" s="386"/>
      <c r="F50" s="386">
        <v>320.52</v>
      </c>
      <c r="G50" s="386"/>
      <c r="H50" s="403">
        <f t="shared" si="3"/>
        <v>320.52</v>
      </c>
      <c r="I50" s="400"/>
      <c r="J50" s="401"/>
      <c r="K50" s="281"/>
      <c r="L50" s="281"/>
      <c r="M50" s="281"/>
      <c r="N50" s="281"/>
      <c r="O50" s="281"/>
      <c r="P50" s="281"/>
      <c r="Q50" s="282"/>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6"/>
      <c r="BR50" s="276"/>
      <c r="BS50" s="276"/>
      <c r="BT50" s="276"/>
      <c r="BU50" s="276"/>
      <c r="BV50" s="276"/>
      <c r="BW50" s="276"/>
      <c r="BX50" s="276"/>
      <c r="BY50" s="276"/>
      <c r="BZ50" s="276"/>
      <c r="CA50" s="276"/>
    </row>
    <row r="51" spans="1:79" s="278" customFormat="1" ht="15" thickTop="1" x14ac:dyDescent="0.35">
      <c r="A51" s="276"/>
      <c r="B51" s="279"/>
      <c r="C51" s="867" t="s">
        <v>1457</v>
      </c>
      <c r="D51" s="387" t="s">
        <v>1458</v>
      </c>
      <c r="E51" s="382">
        <v>27.437866628199913</v>
      </c>
      <c r="F51" s="381">
        <v>911.61</v>
      </c>
      <c r="G51" s="380"/>
      <c r="H51" s="399">
        <f t="shared" si="3"/>
        <v>939.04786662819993</v>
      </c>
      <c r="I51" s="400"/>
      <c r="J51" s="401"/>
      <c r="K51" s="281"/>
      <c r="L51" s="281"/>
      <c r="M51" s="281"/>
      <c r="N51" s="281"/>
      <c r="O51" s="281"/>
      <c r="P51" s="281"/>
      <c r="Q51" s="282"/>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BZ51" s="276"/>
      <c r="CA51" s="276"/>
    </row>
    <row r="52" spans="1:79" s="278" customFormat="1" ht="15" thickBot="1" x14ac:dyDescent="0.4">
      <c r="A52" s="276"/>
      <c r="B52" s="279"/>
      <c r="C52" s="869"/>
      <c r="D52" s="404" t="s">
        <v>12</v>
      </c>
      <c r="E52" s="382">
        <v>-2.8911765000003697E-3</v>
      </c>
      <c r="F52" s="405">
        <v>77.94</v>
      </c>
      <c r="G52" s="405"/>
      <c r="H52" s="406">
        <f t="shared" si="3"/>
        <v>77.937108823499997</v>
      </c>
      <c r="I52" s="400"/>
      <c r="J52" s="401"/>
      <c r="K52" s="281"/>
      <c r="L52" s="281"/>
      <c r="M52" s="281"/>
      <c r="N52" s="281"/>
      <c r="O52" s="281"/>
      <c r="P52" s="281"/>
      <c r="Q52" s="282"/>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6"/>
      <c r="BR52" s="276"/>
      <c r="BS52" s="276"/>
      <c r="BT52" s="276"/>
      <c r="BU52" s="276"/>
      <c r="BV52" s="276"/>
      <c r="BW52" s="276"/>
      <c r="BX52" s="276"/>
      <c r="BY52" s="276"/>
      <c r="BZ52" s="276"/>
      <c r="CA52" s="276"/>
    </row>
    <row r="53" spans="1:79" s="278" customFormat="1" ht="15.75" customHeight="1" thickTop="1" x14ac:dyDescent="0.3">
      <c r="A53" s="276"/>
      <c r="B53" s="279"/>
      <c r="C53" s="871" t="s">
        <v>1213</v>
      </c>
      <c r="D53" s="872"/>
      <c r="E53" s="407">
        <f>SUM(E44:E52)</f>
        <v>29233.979529147506</v>
      </c>
      <c r="F53" s="407">
        <f>SUM(F44:F52)</f>
        <v>4088.78</v>
      </c>
      <c r="G53" s="407">
        <v>0</v>
      </c>
      <c r="H53" s="407">
        <f>SUM(H44:H52)</f>
        <v>33322.759529147501</v>
      </c>
      <c r="I53" s="281"/>
      <c r="J53" s="401"/>
      <c r="K53" s="281"/>
      <c r="L53" s="281"/>
      <c r="M53" s="281"/>
      <c r="N53" s="281"/>
      <c r="O53" s="281"/>
      <c r="P53" s="281"/>
      <c r="Q53" s="282"/>
      <c r="R53" s="393"/>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6"/>
      <c r="BR53" s="276"/>
      <c r="BS53" s="276"/>
      <c r="BT53" s="276"/>
      <c r="BU53" s="276"/>
      <c r="BV53" s="276"/>
      <c r="BW53" s="276"/>
      <c r="BX53" s="276"/>
      <c r="BY53" s="276"/>
      <c r="BZ53" s="276"/>
      <c r="CA53" s="276"/>
    </row>
    <row r="54" spans="1:79" s="278" customFormat="1" x14ac:dyDescent="0.35">
      <c r="A54" s="276"/>
      <c r="B54" s="279"/>
      <c r="C54" s="272"/>
      <c r="D54" s="272"/>
      <c r="E54" s="408"/>
      <c r="F54" s="408"/>
      <c r="G54" s="272"/>
      <c r="H54" s="272"/>
      <c r="I54" s="272"/>
      <c r="J54" s="272"/>
      <c r="K54" s="272"/>
      <c r="L54" s="272"/>
      <c r="M54" s="272"/>
      <c r="N54" s="272"/>
      <c r="O54" s="281"/>
      <c r="P54" s="281"/>
      <c r="Q54" s="282"/>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6"/>
      <c r="BX54" s="276"/>
      <c r="BY54" s="276"/>
      <c r="BZ54" s="276"/>
      <c r="CA54" s="276"/>
    </row>
    <row r="55" spans="1:79" s="278" customFormat="1" x14ac:dyDescent="0.35">
      <c r="A55" s="276"/>
      <c r="B55" s="279"/>
      <c r="C55" s="281"/>
      <c r="D55" s="272"/>
      <c r="E55" s="272"/>
      <c r="F55" s="272"/>
      <c r="G55" s="272"/>
      <c r="H55" s="272"/>
      <c r="I55" s="272"/>
      <c r="J55" s="272"/>
      <c r="K55" s="272"/>
      <c r="L55" s="272"/>
      <c r="M55" s="272"/>
      <c r="N55" s="272"/>
      <c r="O55" s="281"/>
      <c r="P55" s="281"/>
      <c r="Q55" s="282"/>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6"/>
      <c r="BS55" s="276"/>
      <c r="BT55" s="276"/>
      <c r="BU55" s="276"/>
      <c r="BV55" s="276"/>
      <c r="BW55" s="276"/>
      <c r="BX55" s="276"/>
      <c r="BY55" s="276"/>
      <c r="BZ55" s="276"/>
      <c r="CA55" s="276"/>
    </row>
    <row r="56" spans="1:79" s="278" customFormat="1" x14ac:dyDescent="0.35">
      <c r="A56" s="276"/>
      <c r="B56" s="279" t="s">
        <v>1464</v>
      </c>
      <c r="C56" s="310" t="s">
        <v>1465</v>
      </c>
      <c r="D56" s="272"/>
      <c r="E56" s="272"/>
      <c r="F56" s="272"/>
      <c r="G56" s="272"/>
      <c r="H56" s="272"/>
      <c r="I56" s="272"/>
      <c r="J56" s="272"/>
      <c r="K56" s="272"/>
      <c r="L56" s="272"/>
      <c r="M56" s="272"/>
      <c r="N56" s="272"/>
      <c r="O56" s="281"/>
      <c r="P56" s="281"/>
      <c r="Q56" s="282"/>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c r="BQ56" s="276"/>
      <c r="BR56" s="276"/>
      <c r="BS56" s="276"/>
      <c r="BT56" s="276"/>
      <c r="BU56" s="276"/>
      <c r="BV56" s="276"/>
      <c r="BW56" s="276"/>
      <c r="BX56" s="276"/>
      <c r="BY56" s="276"/>
      <c r="BZ56" s="276"/>
      <c r="CA56" s="276"/>
    </row>
    <row r="57" spans="1:79" s="278" customFormat="1" ht="65" x14ac:dyDescent="0.35">
      <c r="A57" s="276"/>
      <c r="B57" s="279"/>
      <c r="C57" s="272"/>
      <c r="D57" s="281"/>
      <c r="E57" s="195" t="s">
        <v>1448</v>
      </c>
      <c r="F57" s="195" t="s">
        <v>1466</v>
      </c>
      <c r="G57" s="272"/>
      <c r="H57" s="272"/>
      <c r="I57" s="272"/>
      <c r="J57" s="272"/>
      <c r="K57" s="272"/>
      <c r="L57" s="272"/>
      <c r="M57" s="272"/>
      <c r="N57" s="272"/>
      <c r="O57" s="281"/>
      <c r="P57" s="281"/>
      <c r="Q57" s="282"/>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c r="BQ57" s="276"/>
      <c r="BR57" s="276"/>
      <c r="BS57" s="276"/>
      <c r="BT57" s="276"/>
      <c r="BU57" s="276"/>
      <c r="BV57" s="276"/>
      <c r="BW57" s="276"/>
      <c r="BX57" s="276"/>
      <c r="BY57" s="276"/>
      <c r="BZ57" s="276"/>
      <c r="CA57" s="276"/>
    </row>
    <row r="58" spans="1:79" s="377" customFormat="1" x14ac:dyDescent="0.35">
      <c r="A58" s="373"/>
      <c r="B58" s="374"/>
      <c r="C58" s="865" t="s">
        <v>1145</v>
      </c>
      <c r="D58" s="866" t="s">
        <v>1145</v>
      </c>
      <c r="E58" s="518">
        <v>3467.2808997500142</v>
      </c>
      <c r="F58" s="409">
        <f>E58/$E$73</f>
        <v>0.12172596188507012</v>
      </c>
      <c r="G58" s="410"/>
      <c r="H58" s="411"/>
      <c r="I58" s="410"/>
      <c r="J58" s="410"/>
      <c r="K58" s="410"/>
      <c r="L58" s="410"/>
      <c r="M58" s="410"/>
      <c r="N58" s="410"/>
      <c r="O58" s="411"/>
      <c r="P58" s="411"/>
      <c r="Q58" s="376"/>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c r="BF58" s="373"/>
      <c r="BG58" s="373"/>
      <c r="BH58" s="373"/>
      <c r="BI58" s="373"/>
      <c r="BJ58" s="373"/>
      <c r="BK58" s="373"/>
      <c r="BL58" s="373"/>
      <c r="BM58" s="373"/>
      <c r="BN58" s="373"/>
      <c r="BO58" s="373"/>
      <c r="BP58" s="373"/>
      <c r="BQ58" s="373"/>
      <c r="BR58" s="373"/>
      <c r="BS58" s="373"/>
      <c r="BT58" s="373"/>
      <c r="BU58" s="373"/>
      <c r="BV58" s="373"/>
      <c r="BW58" s="373"/>
      <c r="BX58" s="373"/>
      <c r="BY58" s="373"/>
      <c r="BZ58" s="373"/>
      <c r="CA58" s="373"/>
    </row>
    <row r="59" spans="1:79" s="377" customFormat="1" x14ac:dyDescent="0.35">
      <c r="A59" s="373"/>
      <c r="B59" s="374"/>
      <c r="C59" s="528" t="s">
        <v>1146</v>
      </c>
      <c r="D59" s="529"/>
      <c r="E59" s="519">
        <v>1309.2324621000032</v>
      </c>
      <c r="F59" s="409">
        <f t="shared" ref="F59:F72" si="4">E59/$E$73</f>
        <v>4.5963273639517258E-2</v>
      </c>
      <c r="G59" s="410"/>
      <c r="H59" s="411"/>
      <c r="I59" s="410"/>
      <c r="J59" s="410"/>
      <c r="K59" s="410"/>
      <c r="L59" s="410"/>
      <c r="M59" s="410"/>
      <c r="N59" s="410"/>
      <c r="O59" s="411"/>
      <c r="P59" s="411"/>
      <c r="Q59" s="376"/>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c r="BF59" s="373"/>
      <c r="BG59" s="373"/>
      <c r="BH59" s="373"/>
      <c r="BI59" s="373"/>
      <c r="BJ59" s="373"/>
      <c r="BK59" s="373"/>
      <c r="BL59" s="373"/>
      <c r="BM59" s="373"/>
      <c r="BN59" s="373"/>
      <c r="BO59" s="373"/>
      <c r="BP59" s="373"/>
      <c r="BQ59" s="373"/>
      <c r="BR59" s="373"/>
      <c r="BS59" s="373"/>
      <c r="BT59" s="373"/>
      <c r="BU59" s="373"/>
      <c r="BV59" s="373"/>
      <c r="BW59" s="373"/>
      <c r="BX59" s="373"/>
      <c r="BY59" s="373"/>
      <c r="BZ59" s="373"/>
      <c r="CA59" s="373"/>
    </row>
    <row r="60" spans="1:79" s="377" customFormat="1" x14ac:dyDescent="0.35">
      <c r="A60" s="373"/>
      <c r="B60" s="374"/>
      <c r="C60" s="865" t="s">
        <v>1147</v>
      </c>
      <c r="D60" s="866" t="s">
        <v>1147</v>
      </c>
      <c r="E60" s="519">
        <v>1218.219948319999</v>
      </c>
      <c r="F60" s="409">
        <f t="shared" si="4"/>
        <v>4.2768093870768797E-2</v>
      </c>
      <c r="G60" s="410"/>
      <c r="H60" s="410"/>
      <c r="I60" s="410"/>
      <c r="J60" s="410"/>
      <c r="K60" s="410"/>
      <c r="L60" s="410"/>
      <c r="M60" s="410"/>
      <c r="N60" s="410"/>
      <c r="O60" s="411"/>
      <c r="P60" s="411"/>
      <c r="Q60" s="376"/>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c r="BF60" s="373"/>
      <c r="BG60" s="373"/>
      <c r="BH60" s="373"/>
      <c r="BI60" s="373"/>
      <c r="BJ60" s="373"/>
      <c r="BK60" s="373"/>
      <c r="BL60" s="373"/>
      <c r="BM60" s="373"/>
      <c r="BN60" s="373"/>
      <c r="BO60" s="373"/>
      <c r="BP60" s="373"/>
      <c r="BQ60" s="373"/>
      <c r="BR60" s="373"/>
      <c r="BS60" s="373"/>
      <c r="BT60" s="373"/>
      <c r="BU60" s="373"/>
      <c r="BV60" s="373"/>
      <c r="BW60" s="373"/>
      <c r="BX60" s="373"/>
      <c r="BY60" s="373"/>
      <c r="BZ60" s="373"/>
      <c r="CA60" s="373"/>
    </row>
    <row r="61" spans="1:79" s="377" customFormat="1" x14ac:dyDescent="0.35">
      <c r="A61" s="373"/>
      <c r="B61" s="374"/>
      <c r="C61" s="865" t="s">
        <v>1148</v>
      </c>
      <c r="D61" s="866" t="s">
        <v>1148</v>
      </c>
      <c r="E61" s="519">
        <v>1284.3673371900011</v>
      </c>
      <c r="F61" s="409">
        <f t="shared" si="4"/>
        <v>4.5090332757432787E-2</v>
      </c>
      <c r="G61" s="410"/>
      <c r="H61" s="410"/>
      <c r="I61" s="410"/>
      <c r="J61" s="410"/>
      <c r="K61" s="410"/>
      <c r="L61" s="410"/>
      <c r="M61" s="410"/>
      <c r="N61" s="410"/>
      <c r="O61" s="411"/>
      <c r="P61" s="411"/>
      <c r="Q61" s="376"/>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373"/>
      <c r="BS61" s="373"/>
      <c r="BT61" s="373"/>
      <c r="BU61" s="373"/>
      <c r="BV61" s="373"/>
      <c r="BW61" s="373"/>
      <c r="BX61" s="373"/>
      <c r="BY61" s="373"/>
      <c r="BZ61" s="373"/>
      <c r="CA61" s="373"/>
    </row>
    <row r="62" spans="1:79" s="377" customFormat="1" x14ac:dyDescent="0.35">
      <c r="A62" s="373"/>
      <c r="B62" s="374"/>
      <c r="C62" s="865" t="s">
        <v>1149</v>
      </c>
      <c r="D62" s="866" t="s">
        <v>1149</v>
      </c>
      <c r="E62" s="519">
        <v>169.07628174000007</v>
      </c>
      <c r="F62" s="409">
        <f t="shared" si="4"/>
        <v>5.9357674275068066E-3</v>
      </c>
      <c r="G62" s="412"/>
      <c r="H62" s="412"/>
      <c r="I62" s="412"/>
      <c r="J62" s="410"/>
      <c r="K62" s="410"/>
      <c r="L62" s="412"/>
      <c r="M62" s="412"/>
      <c r="N62" s="412"/>
      <c r="O62" s="411"/>
      <c r="P62" s="411"/>
      <c r="Q62" s="376"/>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73"/>
      <c r="BG62" s="373"/>
      <c r="BH62" s="373"/>
      <c r="BI62" s="373"/>
      <c r="BJ62" s="373"/>
      <c r="BK62" s="373"/>
      <c r="BL62" s="373"/>
      <c r="BM62" s="373"/>
      <c r="BN62" s="373"/>
      <c r="BO62" s="373"/>
      <c r="BP62" s="373"/>
      <c r="BQ62" s="373"/>
      <c r="BR62" s="373"/>
      <c r="BS62" s="373"/>
      <c r="BT62" s="373"/>
      <c r="BU62" s="373"/>
      <c r="BV62" s="373"/>
      <c r="BW62" s="373"/>
      <c r="BX62" s="373"/>
      <c r="BY62" s="373"/>
      <c r="BZ62" s="373"/>
      <c r="CA62" s="373"/>
    </row>
    <row r="63" spans="1:79" s="377" customFormat="1" x14ac:dyDescent="0.35">
      <c r="A63" s="373"/>
      <c r="B63" s="374"/>
      <c r="C63" s="865" t="s">
        <v>1150</v>
      </c>
      <c r="D63" s="866" t="s">
        <v>1150</v>
      </c>
      <c r="E63" s="519">
        <v>2138.8004868900007</v>
      </c>
      <c r="F63" s="409">
        <f t="shared" si="4"/>
        <v>7.5086949709125772E-2</v>
      </c>
      <c r="G63" s="410"/>
      <c r="H63" s="410"/>
      <c r="I63" s="410"/>
      <c r="J63" s="410"/>
      <c r="K63" s="410"/>
      <c r="L63" s="410"/>
      <c r="M63" s="410"/>
      <c r="N63" s="410"/>
      <c r="O63" s="411"/>
      <c r="P63" s="411"/>
      <c r="Q63" s="376"/>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c r="BF63" s="373"/>
      <c r="BG63" s="373"/>
      <c r="BH63" s="373"/>
      <c r="BI63" s="373"/>
      <c r="BJ63" s="373"/>
      <c r="BK63" s="373"/>
      <c r="BL63" s="373"/>
      <c r="BM63" s="373"/>
      <c r="BN63" s="373"/>
      <c r="BO63" s="373"/>
      <c r="BP63" s="373"/>
      <c r="BQ63" s="373"/>
      <c r="BR63" s="373"/>
      <c r="BS63" s="373"/>
      <c r="BT63" s="373"/>
      <c r="BU63" s="373"/>
      <c r="BV63" s="373"/>
      <c r="BW63" s="373"/>
      <c r="BX63" s="373"/>
      <c r="BY63" s="373"/>
      <c r="BZ63" s="373"/>
      <c r="CA63" s="373"/>
    </row>
    <row r="64" spans="1:79" s="377" customFormat="1" x14ac:dyDescent="0.35">
      <c r="A64" s="373"/>
      <c r="B64" s="374"/>
      <c r="C64" s="865" t="s">
        <v>1151</v>
      </c>
      <c r="D64" s="866" t="s">
        <v>1151</v>
      </c>
      <c r="E64" s="519">
        <v>2071.2552822200014</v>
      </c>
      <c r="F64" s="409">
        <f t="shared" si="4"/>
        <v>7.271563765022325E-2</v>
      </c>
      <c r="G64" s="410"/>
      <c r="H64" s="410"/>
      <c r="I64" s="410"/>
      <c r="J64" s="410"/>
      <c r="K64" s="410"/>
      <c r="L64" s="410"/>
      <c r="M64" s="410"/>
      <c r="N64" s="410"/>
      <c r="O64" s="411"/>
      <c r="P64" s="411"/>
      <c r="Q64" s="376"/>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c r="BH64" s="373"/>
      <c r="BI64" s="373"/>
      <c r="BJ64" s="373"/>
      <c r="BK64" s="373"/>
      <c r="BL64" s="373"/>
      <c r="BM64" s="373"/>
      <c r="BN64" s="373"/>
      <c r="BO64" s="373"/>
      <c r="BP64" s="373"/>
      <c r="BQ64" s="373"/>
      <c r="BR64" s="373"/>
      <c r="BS64" s="373"/>
      <c r="BT64" s="373"/>
      <c r="BU64" s="373"/>
      <c r="BV64" s="373"/>
      <c r="BW64" s="373"/>
      <c r="BX64" s="373"/>
      <c r="BY64" s="373"/>
      <c r="BZ64" s="373"/>
      <c r="CA64" s="373"/>
    </row>
    <row r="65" spans="1:79" s="377" customFormat="1" x14ac:dyDescent="0.35">
      <c r="A65" s="373"/>
      <c r="B65" s="374"/>
      <c r="C65" s="865" t="s">
        <v>1152</v>
      </c>
      <c r="D65" s="866" t="s">
        <v>1152</v>
      </c>
      <c r="E65" s="519">
        <v>6431.316271730002</v>
      </c>
      <c r="F65" s="409">
        <f t="shared" si="4"/>
        <v>0.22578446396422061</v>
      </c>
      <c r="G65" s="410"/>
      <c r="H65" s="410"/>
      <c r="I65" s="410"/>
      <c r="J65" s="410"/>
      <c r="K65" s="410"/>
      <c r="L65" s="410"/>
      <c r="M65" s="410"/>
      <c r="N65" s="410"/>
      <c r="O65" s="411"/>
      <c r="P65" s="411"/>
      <c r="Q65" s="376"/>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row>
    <row r="66" spans="1:79" s="377" customFormat="1" x14ac:dyDescent="0.35">
      <c r="A66" s="373"/>
      <c r="B66" s="374"/>
      <c r="C66" s="865" t="s">
        <v>1153</v>
      </c>
      <c r="D66" s="866" t="s">
        <v>1153</v>
      </c>
      <c r="E66" s="519">
        <v>1264.4258712999988</v>
      </c>
      <c r="F66" s="409">
        <f t="shared" si="4"/>
        <v>4.4390246959067313E-2</v>
      </c>
      <c r="G66" s="410"/>
      <c r="H66" s="410"/>
      <c r="I66" s="410"/>
      <c r="J66" s="410"/>
      <c r="K66" s="410"/>
      <c r="L66" s="410"/>
      <c r="M66" s="410"/>
      <c r="N66" s="410"/>
      <c r="O66" s="411"/>
      <c r="P66" s="411"/>
      <c r="Q66" s="376"/>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c r="BF66" s="373"/>
      <c r="BG66" s="373"/>
      <c r="BH66" s="373"/>
      <c r="BI66" s="373"/>
      <c r="BJ66" s="373"/>
      <c r="BK66" s="373"/>
      <c r="BL66" s="373"/>
      <c r="BM66" s="373"/>
      <c r="BN66" s="373"/>
      <c r="BO66" s="373"/>
      <c r="BP66" s="373"/>
      <c r="BQ66" s="373"/>
      <c r="BR66" s="373"/>
      <c r="BS66" s="373"/>
      <c r="BT66" s="373"/>
      <c r="BU66" s="373"/>
      <c r="BV66" s="373"/>
      <c r="BW66" s="373"/>
      <c r="BX66" s="373"/>
      <c r="BY66" s="373"/>
      <c r="BZ66" s="373"/>
      <c r="CA66" s="373"/>
    </row>
    <row r="67" spans="1:79" s="377" customFormat="1" x14ac:dyDescent="0.35">
      <c r="A67" s="373"/>
      <c r="B67" s="374"/>
      <c r="C67" s="865" t="s">
        <v>1154</v>
      </c>
      <c r="D67" s="866" t="s">
        <v>1154</v>
      </c>
      <c r="E67" s="519">
        <v>1961.1364255399976</v>
      </c>
      <c r="F67" s="409">
        <f t="shared" si="4"/>
        <v>6.8849690777553055E-2</v>
      </c>
      <c r="G67" s="410"/>
      <c r="H67" s="410"/>
      <c r="I67" s="410"/>
      <c r="J67" s="410"/>
      <c r="K67" s="410"/>
      <c r="L67" s="410"/>
      <c r="M67" s="410"/>
      <c r="N67" s="410"/>
      <c r="O67" s="411"/>
      <c r="P67" s="411"/>
      <c r="Q67" s="376"/>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73"/>
      <c r="BG67" s="373"/>
      <c r="BH67" s="373"/>
      <c r="BI67" s="373"/>
      <c r="BJ67" s="373"/>
      <c r="BK67" s="373"/>
      <c r="BL67" s="373"/>
      <c r="BM67" s="373"/>
      <c r="BN67" s="373"/>
      <c r="BO67" s="373"/>
      <c r="BP67" s="373"/>
      <c r="BQ67" s="373"/>
      <c r="BR67" s="373"/>
      <c r="BS67" s="373"/>
      <c r="BT67" s="373"/>
      <c r="BU67" s="373"/>
      <c r="BV67" s="373"/>
      <c r="BW67" s="373"/>
      <c r="BX67" s="373"/>
      <c r="BY67" s="373"/>
      <c r="BZ67" s="373"/>
      <c r="CA67" s="373"/>
    </row>
    <row r="68" spans="1:79" s="377" customFormat="1" x14ac:dyDescent="0.35">
      <c r="A68" s="373"/>
      <c r="B68" s="374"/>
      <c r="C68" s="865" t="s">
        <v>1155</v>
      </c>
      <c r="D68" s="866" t="s">
        <v>1155</v>
      </c>
      <c r="E68" s="519">
        <v>2832.4593664099943</v>
      </c>
      <c r="F68" s="409">
        <f t="shared" si="4"/>
        <v>9.9439258267621539E-2</v>
      </c>
      <c r="G68" s="410"/>
      <c r="H68" s="410"/>
      <c r="I68" s="410"/>
      <c r="J68" s="410"/>
      <c r="K68" s="410"/>
      <c r="L68" s="410"/>
      <c r="M68" s="410"/>
      <c r="N68" s="410"/>
      <c r="O68" s="411"/>
      <c r="P68" s="411"/>
      <c r="Q68" s="376"/>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c r="BF68" s="373"/>
      <c r="BG68" s="373"/>
      <c r="BH68" s="373"/>
      <c r="BI68" s="373"/>
      <c r="BJ68" s="373"/>
      <c r="BK68" s="373"/>
      <c r="BL68" s="373"/>
      <c r="BM68" s="373"/>
      <c r="BN68" s="373"/>
      <c r="BO68" s="373"/>
      <c r="BP68" s="373"/>
      <c r="BQ68" s="373"/>
      <c r="BR68" s="373"/>
      <c r="BS68" s="373"/>
      <c r="BT68" s="373"/>
      <c r="BU68" s="373"/>
      <c r="BV68" s="373"/>
      <c r="BW68" s="373"/>
      <c r="BX68" s="373"/>
      <c r="BY68" s="373"/>
      <c r="BZ68" s="373"/>
      <c r="CA68" s="373"/>
    </row>
    <row r="69" spans="1:79" s="377" customFormat="1" x14ac:dyDescent="0.35">
      <c r="A69" s="373"/>
      <c r="B69" s="374"/>
      <c r="C69" s="875" t="s">
        <v>1156</v>
      </c>
      <c r="D69" s="866" t="s">
        <v>1156</v>
      </c>
      <c r="E69" s="519">
        <v>1496.234955059999</v>
      </c>
      <c r="F69" s="409">
        <f t="shared" si="4"/>
        <v>5.2528377243353547E-2</v>
      </c>
      <c r="G69" s="410"/>
      <c r="H69" s="410"/>
      <c r="I69" s="410"/>
      <c r="J69" s="410"/>
      <c r="K69" s="410"/>
      <c r="L69" s="410"/>
      <c r="M69" s="410"/>
      <c r="N69" s="410"/>
      <c r="O69" s="411"/>
      <c r="P69" s="411"/>
      <c r="Q69" s="376"/>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c r="BF69" s="373"/>
      <c r="BG69" s="373"/>
      <c r="BH69" s="373"/>
      <c r="BI69" s="373"/>
      <c r="BJ69" s="373"/>
      <c r="BK69" s="373"/>
      <c r="BL69" s="373"/>
      <c r="BM69" s="373"/>
      <c r="BN69" s="373"/>
      <c r="BO69" s="373"/>
      <c r="BP69" s="373"/>
      <c r="BQ69" s="373"/>
      <c r="BR69" s="373"/>
      <c r="BS69" s="373"/>
      <c r="BT69" s="373"/>
      <c r="BU69" s="373"/>
      <c r="BV69" s="373"/>
      <c r="BW69" s="373"/>
      <c r="BX69" s="373"/>
      <c r="BY69" s="373"/>
      <c r="BZ69" s="373"/>
      <c r="CA69" s="373"/>
    </row>
    <row r="70" spans="1:79" s="377" customFormat="1" x14ac:dyDescent="0.35">
      <c r="A70" s="373"/>
      <c r="B70" s="374"/>
      <c r="C70" s="865" t="s">
        <v>1157</v>
      </c>
      <c r="D70" s="866" t="s">
        <v>1157</v>
      </c>
      <c r="E70" s="519">
        <v>2294.6154460699941</v>
      </c>
      <c r="F70" s="409">
        <f t="shared" si="4"/>
        <v>8.0557151383191195E-2</v>
      </c>
      <c r="G70" s="410"/>
      <c r="H70" s="410"/>
      <c r="I70" s="410"/>
      <c r="J70" s="410"/>
      <c r="K70" s="410"/>
      <c r="L70" s="410"/>
      <c r="M70" s="410"/>
      <c r="N70" s="410"/>
      <c r="O70" s="411"/>
      <c r="P70" s="411"/>
      <c r="Q70" s="376"/>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3"/>
      <c r="BV70" s="373"/>
      <c r="BW70" s="373"/>
      <c r="BX70" s="373"/>
      <c r="BY70" s="373"/>
      <c r="BZ70" s="373"/>
      <c r="CA70" s="373"/>
    </row>
    <row r="71" spans="1:79" s="377" customFormat="1" x14ac:dyDescent="0.35">
      <c r="A71" s="373"/>
      <c r="B71" s="374"/>
      <c r="C71" s="865" t="s">
        <v>1158</v>
      </c>
      <c r="D71" s="866" t="s">
        <v>1158</v>
      </c>
      <c r="E71" s="519">
        <v>270.72838186000007</v>
      </c>
      <c r="F71" s="409">
        <f t="shared" si="4"/>
        <v>9.5044715569116596E-3</v>
      </c>
      <c r="G71" s="410"/>
      <c r="H71" s="410"/>
      <c r="I71" s="410"/>
      <c r="J71" s="410"/>
      <c r="K71" s="410"/>
      <c r="L71" s="410"/>
      <c r="M71" s="410"/>
      <c r="N71" s="410"/>
      <c r="O71" s="411"/>
      <c r="P71" s="411"/>
      <c r="Q71" s="376"/>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c r="BW71" s="373"/>
      <c r="BX71" s="373"/>
      <c r="BY71" s="373"/>
      <c r="BZ71" s="373"/>
      <c r="CA71" s="373"/>
    </row>
    <row r="72" spans="1:79" s="377" customFormat="1" x14ac:dyDescent="0.35">
      <c r="A72" s="373"/>
      <c r="B72" s="374"/>
      <c r="C72" s="865" t="s">
        <v>1159</v>
      </c>
      <c r="D72" s="866" t="s">
        <v>1159</v>
      </c>
      <c r="E72" s="519">
        <v>275.16770117999999</v>
      </c>
      <c r="F72" s="409">
        <f t="shared" si="4"/>
        <v>9.6603229084364032E-3</v>
      </c>
      <c r="G72" s="410"/>
      <c r="H72" s="410"/>
      <c r="I72" s="410"/>
      <c r="J72" s="410"/>
      <c r="K72" s="410"/>
      <c r="L72" s="410"/>
      <c r="M72" s="410"/>
      <c r="N72" s="410"/>
      <c r="O72" s="411"/>
      <c r="P72" s="411"/>
      <c r="Q72" s="376"/>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c r="BT72" s="373"/>
      <c r="BU72" s="373"/>
      <c r="BV72" s="373"/>
      <c r="BW72" s="373"/>
      <c r="BX72" s="373"/>
      <c r="BY72" s="373"/>
      <c r="BZ72" s="373"/>
      <c r="CA72" s="373"/>
    </row>
    <row r="73" spans="1:79" s="377" customFormat="1" x14ac:dyDescent="0.35">
      <c r="A73" s="373"/>
      <c r="B73" s="374"/>
      <c r="C73" s="876" t="s">
        <v>1213</v>
      </c>
      <c r="D73" s="876"/>
      <c r="E73" s="413">
        <f>SUM(E58:E72)</f>
        <v>28484.317117360002</v>
      </c>
      <c r="F73" s="414">
        <f>SUM(F58:F72)</f>
        <v>1.0000000000000002</v>
      </c>
      <c r="G73" s="410"/>
      <c r="H73" s="411"/>
      <c r="I73" s="411"/>
      <c r="J73" s="410"/>
      <c r="K73" s="410"/>
      <c r="L73" s="410"/>
      <c r="M73" s="410"/>
      <c r="N73" s="410"/>
      <c r="O73" s="411"/>
      <c r="P73" s="411"/>
      <c r="Q73" s="376"/>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c r="BT73" s="373"/>
      <c r="BU73" s="373"/>
      <c r="BV73" s="373"/>
      <c r="BW73" s="373"/>
      <c r="BX73" s="373"/>
      <c r="BY73" s="373"/>
      <c r="BZ73" s="373"/>
      <c r="CA73" s="373"/>
    </row>
    <row r="74" spans="1:79" s="278" customFormat="1" ht="12.5" x14ac:dyDescent="0.25">
      <c r="A74" s="276"/>
      <c r="B74" s="279"/>
      <c r="C74" s="280"/>
      <c r="D74" s="280"/>
      <c r="E74" s="281"/>
      <c r="F74" s="281"/>
      <c r="G74" s="281"/>
      <c r="H74" s="281"/>
      <c r="I74" s="281"/>
      <c r="J74" s="281"/>
      <c r="K74" s="281"/>
      <c r="L74" s="281"/>
      <c r="M74" s="281"/>
      <c r="N74" s="281"/>
      <c r="O74" s="281"/>
      <c r="P74" s="281"/>
      <c r="Q74" s="282"/>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row>
    <row r="75" spans="1:79" s="278" customFormat="1" ht="12.5" x14ac:dyDescent="0.25">
      <c r="A75" s="276"/>
      <c r="B75" s="279"/>
      <c r="C75" s="280"/>
      <c r="D75" s="280"/>
      <c r="E75" s="281"/>
      <c r="F75" s="281"/>
      <c r="G75" s="281"/>
      <c r="H75" s="281"/>
      <c r="I75" s="281"/>
      <c r="J75" s="281"/>
      <c r="K75" s="281"/>
      <c r="L75" s="281"/>
      <c r="M75" s="281"/>
      <c r="N75" s="281"/>
      <c r="O75" s="281"/>
      <c r="P75" s="281"/>
      <c r="Q75" s="282"/>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6"/>
      <c r="BJ75" s="276"/>
      <c r="BK75" s="276"/>
      <c r="BL75" s="276"/>
      <c r="BM75" s="276"/>
      <c r="BN75" s="276"/>
      <c r="BO75" s="276"/>
      <c r="BP75" s="276"/>
      <c r="BQ75" s="276"/>
      <c r="BR75" s="276"/>
      <c r="BS75" s="276"/>
      <c r="BT75" s="276"/>
      <c r="BU75" s="276"/>
      <c r="BV75" s="276"/>
      <c r="BW75" s="276"/>
      <c r="BX75" s="276"/>
      <c r="BY75" s="276"/>
      <c r="BZ75" s="276"/>
      <c r="CA75" s="276"/>
    </row>
    <row r="76" spans="1:79" x14ac:dyDescent="0.35">
      <c r="B76" s="279" t="s">
        <v>1467</v>
      </c>
      <c r="C76" s="295" t="s">
        <v>1468</v>
      </c>
      <c r="D76" s="272"/>
      <c r="E76" s="272"/>
      <c r="F76" s="272"/>
      <c r="G76" s="272"/>
      <c r="H76" s="272"/>
      <c r="I76" s="272"/>
      <c r="J76" s="272"/>
      <c r="K76" s="272"/>
      <c r="L76" s="272"/>
      <c r="M76" s="272"/>
      <c r="N76" s="272"/>
      <c r="O76" s="272"/>
      <c r="P76" s="272"/>
      <c r="Q76" s="273"/>
    </row>
    <row r="77" spans="1:79" x14ac:dyDescent="0.35">
      <c r="B77" s="415"/>
      <c r="C77" s="272"/>
      <c r="D77" s="272"/>
      <c r="E77" s="272"/>
      <c r="F77" s="272"/>
      <c r="G77" s="272"/>
      <c r="H77" s="272"/>
      <c r="I77" s="272"/>
      <c r="J77" s="272"/>
      <c r="K77" s="272"/>
      <c r="L77" s="272"/>
      <c r="M77" s="272"/>
      <c r="N77" s="272"/>
      <c r="O77" s="272"/>
      <c r="P77" s="272"/>
      <c r="Q77" s="273"/>
    </row>
    <row r="78" spans="1:79" ht="39" x14ac:dyDescent="0.35">
      <c r="B78" s="279"/>
      <c r="C78" s="272"/>
      <c r="D78" s="367" t="s">
        <v>1455</v>
      </c>
      <c r="E78" s="298"/>
      <c r="F78" s="272"/>
      <c r="G78" s="272"/>
      <c r="H78" s="272"/>
      <c r="I78" s="272"/>
      <c r="J78" s="272"/>
      <c r="K78" s="272"/>
      <c r="L78" s="272"/>
      <c r="M78" s="272"/>
      <c r="N78" s="272"/>
      <c r="O78" s="272"/>
      <c r="P78" s="272"/>
      <c r="Q78" s="273"/>
    </row>
    <row r="79" spans="1:79" x14ac:dyDescent="0.35">
      <c r="B79" s="279"/>
      <c r="C79" s="285" t="s">
        <v>1423</v>
      </c>
      <c r="D79" s="308">
        <v>0.74429999999999996</v>
      </c>
      <c r="E79" s="272"/>
      <c r="F79" s="272"/>
      <c r="G79" s="272"/>
      <c r="H79" s="272"/>
      <c r="I79" s="272"/>
      <c r="J79" s="272"/>
      <c r="K79" s="272"/>
      <c r="L79" s="272"/>
      <c r="M79" s="272"/>
      <c r="N79" s="272"/>
      <c r="O79" s="272"/>
      <c r="P79" s="272"/>
      <c r="Q79" s="273"/>
    </row>
    <row r="80" spans="1:79" x14ac:dyDescent="0.35">
      <c r="B80" s="279"/>
      <c r="C80" s="285" t="s">
        <v>1424</v>
      </c>
      <c r="D80" s="308"/>
      <c r="E80" s="272"/>
      <c r="F80" s="272"/>
      <c r="G80" s="272"/>
      <c r="H80" s="272"/>
      <c r="I80" s="272"/>
      <c r="J80" s="272"/>
      <c r="K80" s="272"/>
      <c r="L80" s="272"/>
      <c r="M80" s="272"/>
      <c r="N80" s="272"/>
      <c r="O80" s="272"/>
      <c r="P80" s="272"/>
      <c r="Q80" s="273"/>
    </row>
    <row r="81" spans="2:17" x14ac:dyDescent="0.35">
      <c r="B81" s="279"/>
      <c r="C81" s="285" t="s">
        <v>1469</v>
      </c>
      <c r="D81" s="308">
        <v>0.2382</v>
      </c>
      <c r="E81" s="272"/>
      <c r="F81" s="272"/>
      <c r="G81" s="272"/>
      <c r="H81" s="272"/>
      <c r="I81" s="272"/>
      <c r="J81" s="272"/>
      <c r="K81" s="272"/>
      <c r="L81" s="272"/>
      <c r="M81" s="272"/>
      <c r="N81" s="272"/>
      <c r="O81" s="272"/>
      <c r="P81" s="272"/>
      <c r="Q81" s="273"/>
    </row>
    <row r="82" spans="2:17" x14ac:dyDescent="0.35">
      <c r="B82" s="279"/>
      <c r="C82" s="285" t="s">
        <v>1470</v>
      </c>
      <c r="D82" s="416"/>
      <c r="E82" s="272"/>
      <c r="F82" s="272"/>
      <c r="G82" s="272"/>
      <c r="H82" s="272"/>
      <c r="I82" s="272"/>
      <c r="J82" s="272"/>
      <c r="K82" s="272"/>
      <c r="L82" s="272"/>
      <c r="M82" s="272"/>
      <c r="N82" s="272"/>
      <c r="O82" s="272"/>
      <c r="P82" s="272"/>
      <c r="Q82" s="273"/>
    </row>
    <row r="83" spans="2:17" s="62" customFormat="1" x14ac:dyDescent="0.35">
      <c r="B83" s="279"/>
      <c r="C83" s="285" t="s">
        <v>85</v>
      </c>
      <c r="D83" s="308">
        <v>1.7500000000000002E-2</v>
      </c>
      <c r="E83" s="302"/>
      <c r="F83" s="302"/>
      <c r="G83" s="302"/>
      <c r="H83" s="302"/>
      <c r="I83" s="302"/>
      <c r="J83" s="302"/>
      <c r="K83" s="302"/>
      <c r="L83" s="302"/>
      <c r="M83" s="302"/>
      <c r="N83" s="302"/>
      <c r="O83" s="302"/>
      <c r="P83" s="302"/>
      <c r="Q83" s="328"/>
    </row>
    <row r="84" spans="2:17" x14ac:dyDescent="0.35">
      <c r="B84" s="325"/>
      <c r="C84" s="285" t="s">
        <v>1263</v>
      </c>
      <c r="D84" s="317"/>
      <c r="E84" s="302"/>
      <c r="F84" s="272"/>
      <c r="G84" s="272"/>
      <c r="H84" s="272"/>
      <c r="I84" s="272"/>
      <c r="J84" s="272"/>
      <c r="K84" s="272"/>
      <c r="L84" s="272"/>
      <c r="M84" s="272"/>
      <c r="N84" s="272"/>
      <c r="O84" s="272"/>
      <c r="P84" s="272"/>
      <c r="Q84" s="273"/>
    </row>
    <row r="85" spans="2:17" x14ac:dyDescent="0.35">
      <c r="B85" s="325"/>
      <c r="C85" s="302"/>
      <c r="D85" s="302"/>
      <c r="E85" s="302"/>
      <c r="F85" s="280"/>
      <c r="G85" s="272"/>
      <c r="H85" s="272"/>
      <c r="I85" s="272"/>
      <c r="J85" s="272"/>
      <c r="K85" s="272"/>
      <c r="L85" s="272"/>
      <c r="M85" s="272"/>
      <c r="N85" s="272"/>
      <c r="O85" s="272"/>
      <c r="P85" s="272"/>
      <c r="Q85" s="273"/>
    </row>
    <row r="86" spans="2:17" x14ac:dyDescent="0.35">
      <c r="B86" s="325"/>
      <c r="C86" s="302"/>
      <c r="D86" s="302"/>
      <c r="E86" s="302"/>
      <c r="F86" s="280"/>
      <c r="G86" s="272"/>
      <c r="H86" s="272"/>
      <c r="I86" s="272"/>
      <c r="J86" s="272"/>
      <c r="K86" s="272"/>
      <c r="L86" s="272"/>
      <c r="M86" s="272"/>
      <c r="N86" s="272"/>
      <c r="O86" s="272"/>
      <c r="P86" s="272"/>
      <c r="Q86" s="273"/>
    </row>
    <row r="87" spans="2:17" x14ac:dyDescent="0.35">
      <c r="B87" s="279" t="s">
        <v>1471</v>
      </c>
      <c r="C87" s="295" t="s">
        <v>1472</v>
      </c>
      <c r="D87" s="272"/>
      <c r="E87" s="272"/>
      <c r="F87" s="272"/>
      <c r="G87" s="272"/>
      <c r="H87" s="272"/>
      <c r="I87" s="272"/>
      <c r="J87" s="272"/>
      <c r="K87" s="272"/>
      <c r="L87" s="272"/>
      <c r="M87" s="272"/>
      <c r="N87" s="272"/>
      <c r="O87" s="272"/>
      <c r="P87" s="272"/>
      <c r="Q87" s="273"/>
    </row>
    <row r="88" spans="2:17" x14ac:dyDescent="0.35">
      <c r="B88" s="415"/>
      <c r="C88" s="272"/>
      <c r="D88" s="272"/>
      <c r="E88" s="272"/>
      <c r="F88" s="272"/>
      <c r="G88" s="272"/>
      <c r="H88" s="272"/>
      <c r="I88" s="272"/>
      <c r="J88" s="272"/>
      <c r="K88" s="272"/>
      <c r="L88" s="272"/>
      <c r="M88" s="272"/>
      <c r="N88" s="272"/>
      <c r="O88" s="272"/>
      <c r="P88" s="272"/>
      <c r="Q88" s="273"/>
    </row>
    <row r="89" spans="2:17" ht="39" x14ac:dyDescent="0.35">
      <c r="B89" s="279"/>
      <c r="C89" s="272"/>
      <c r="D89" s="367" t="s">
        <v>1455</v>
      </c>
      <c r="E89" s="298"/>
      <c r="F89" s="272"/>
      <c r="G89" s="272"/>
      <c r="H89" s="272"/>
      <c r="I89" s="272"/>
      <c r="J89" s="272"/>
      <c r="K89" s="272"/>
      <c r="L89" s="272"/>
      <c r="M89" s="272"/>
      <c r="N89" s="272"/>
      <c r="O89" s="272"/>
      <c r="P89" s="272"/>
      <c r="Q89" s="273"/>
    </row>
    <row r="90" spans="2:17" x14ac:dyDescent="0.35">
      <c r="B90" s="279"/>
      <c r="C90" s="285" t="s">
        <v>158</v>
      </c>
      <c r="D90" s="308">
        <v>0.93130000000000002</v>
      </c>
      <c r="E90" s="272"/>
      <c r="F90" s="272"/>
      <c r="G90" s="272"/>
      <c r="H90" s="272"/>
      <c r="I90" s="272"/>
      <c r="J90" s="272"/>
      <c r="K90" s="272"/>
      <c r="L90" s="272"/>
      <c r="M90" s="272"/>
      <c r="N90" s="272"/>
      <c r="O90" s="272"/>
      <c r="P90" s="272"/>
      <c r="Q90" s="273"/>
    </row>
    <row r="91" spans="2:17" x14ac:dyDescent="0.35">
      <c r="B91" s="279"/>
      <c r="C91" s="285" t="s">
        <v>1473</v>
      </c>
      <c r="D91" s="308">
        <v>3.2300000000000002E-2</v>
      </c>
      <c r="E91" s="272"/>
      <c r="F91" s="272"/>
      <c r="G91" s="272"/>
      <c r="H91" s="272"/>
      <c r="I91" s="272"/>
      <c r="J91" s="272"/>
      <c r="K91" s="272"/>
      <c r="L91" s="272"/>
      <c r="M91" s="272"/>
      <c r="N91" s="272"/>
      <c r="O91" s="272"/>
      <c r="P91" s="272"/>
      <c r="Q91" s="273"/>
    </row>
    <row r="92" spans="2:17" x14ac:dyDescent="0.35">
      <c r="B92" s="279"/>
      <c r="C92" s="285" t="s">
        <v>1474</v>
      </c>
      <c r="D92" s="308">
        <v>1.6E-2</v>
      </c>
      <c r="E92" s="272"/>
      <c r="F92" s="272"/>
      <c r="G92" s="272"/>
      <c r="H92" s="272"/>
      <c r="I92" s="272"/>
      <c r="J92" s="272"/>
      <c r="K92" s="272"/>
      <c r="L92" s="272"/>
      <c r="M92" s="272"/>
      <c r="N92" s="272"/>
      <c r="O92" s="272"/>
      <c r="P92" s="272"/>
      <c r="Q92" s="273"/>
    </row>
    <row r="93" spans="2:17" x14ac:dyDescent="0.35">
      <c r="B93" s="279"/>
      <c r="C93" s="285" t="s">
        <v>1475</v>
      </c>
      <c r="D93" s="308">
        <v>1.9199999999999998E-2</v>
      </c>
      <c r="E93" s="272"/>
      <c r="F93" s="272"/>
      <c r="G93" s="272"/>
      <c r="H93" s="272"/>
      <c r="I93" s="272"/>
      <c r="J93" s="272"/>
      <c r="K93" s="272"/>
      <c r="L93" s="272"/>
      <c r="M93" s="272"/>
      <c r="N93" s="272"/>
      <c r="O93" s="272"/>
      <c r="P93" s="272"/>
      <c r="Q93" s="273"/>
    </row>
    <row r="94" spans="2:17" x14ac:dyDescent="0.35">
      <c r="B94" s="279"/>
      <c r="C94" s="285" t="s">
        <v>85</v>
      </c>
      <c r="D94" s="308">
        <v>1.1999999999999999E-3</v>
      </c>
      <c r="E94" s="272"/>
      <c r="F94" s="272"/>
      <c r="G94" s="272"/>
      <c r="H94" s="272"/>
      <c r="I94" s="272"/>
      <c r="J94" s="272"/>
      <c r="K94" s="272"/>
      <c r="L94" s="272"/>
      <c r="M94" s="272"/>
      <c r="N94" s="272"/>
      <c r="O94" s="272"/>
      <c r="P94" s="272"/>
      <c r="Q94" s="273"/>
    </row>
    <row r="95" spans="2:17" x14ac:dyDescent="0.35">
      <c r="B95" s="279"/>
      <c r="C95" s="272"/>
      <c r="D95" s="272"/>
      <c r="E95" s="272"/>
      <c r="F95" s="272"/>
      <c r="G95" s="272"/>
      <c r="H95" s="272"/>
      <c r="I95" s="272"/>
      <c r="J95" s="272"/>
      <c r="K95" s="272"/>
      <c r="L95" s="272"/>
      <c r="M95" s="272"/>
      <c r="N95" s="272"/>
      <c r="O95" s="272"/>
      <c r="P95" s="272"/>
      <c r="Q95" s="273"/>
    </row>
    <row r="96" spans="2:17" x14ac:dyDescent="0.35">
      <c r="B96" s="279"/>
      <c r="C96" s="272"/>
      <c r="D96" s="272"/>
      <c r="E96" s="272"/>
      <c r="F96" s="272"/>
      <c r="G96" s="272"/>
      <c r="H96" s="272"/>
      <c r="I96" s="272"/>
      <c r="J96" s="272"/>
      <c r="K96" s="272"/>
      <c r="L96" s="272"/>
      <c r="M96" s="272"/>
      <c r="N96" s="272"/>
      <c r="O96" s="272"/>
      <c r="P96" s="272"/>
      <c r="Q96" s="273"/>
    </row>
    <row r="97" spans="2:17" x14ac:dyDescent="0.35">
      <c r="B97" s="279" t="s">
        <v>1476</v>
      </c>
      <c r="C97" s="295" t="s">
        <v>1418</v>
      </c>
      <c r="D97" s="272"/>
      <c r="E97" s="272"/>
      <c r="F97" s="272"/>
      <c r="G97" s="272"/>
      <c r="H97" s="272"/>
      <c r="I97" s="272"/>
      <c r="J97" s="272"/>
      <c r="K97" s="272"/>
      <c r="L97" s="272"/>
      <c r="M97" s="272"/>
      <c r="N97" s="272"/>
      <c r="O97" s="272"/>
      <c r="P97" s="272"/>
      <c r="Q97" s="273"/>
    </row>
    <row r="98" spans="2:17" x14ac:dyDescent="0.35">
      <c r="B98" s="279"/>
      <c r="C98" s="272"/>
      <c r="D98" s="272"/>
      <c r="E98" s="272"/>
      <c r="F98" s="272"/>
      <c r="G98" s="272"/>
      <c r="H98" s="272"/>
      <c r="I98" s="272"/>
      <c r="J98" s="272"/>
      <c r="K98" s="272"/>
      <c r="L98" s="272"/>
      <c r="M98" s="272"/>
      <c r="N98" s="272"/>
      <c r="O98" s="272"/>
      <c r="P98" s="272"/>
      <c r="Q98" s="273"/>
    </row>
    <row r="99" spans="2:17" ht="39" x14ac:dyDescent="0.35">
      <c r="B99" s="279"/>
      <c r="C99" s="272"/>
      <c r="D99" s="367" t="s">
        <v>1455</v>
      </c>
      <c r="E99" s="298"/>
      <c r="F99" s="272"/>
      <c r="G99" s="272"/>
      <c r="H99" s="272"/>
      <c r="I99" s="272"/>
      <c r="J99" s="272"/>
      <c r="K99" s="272"/>
      <c r="L99" s="272"/>
      <c r="M99" s="272"/>
      <c r="N99" s="272"/>
      <c r="O99" s="272"/>
      <c r="P99" s="272"/>
      <c r="Q99" s="273"/>
    </row>
    <row r="100" spans="2:17" x14ac:dyDescent="0.35">
      <c r="B100" s="279"/>
      <c r="C100" s="285" t="s">
        <v>570</v>
      </c>
      <c r="D100" s="308">
        <v>0.88451999999999997</v>
      </c>
      <c r="E100" s="272"/>
      <c r="F100" s="272"/>
      <c r="G100" s="272"/>
      <c r="H100" s="272"/>
      <c r="I100" s="272"/>
      <c r="J100" s="272"/>
      <c r="K100" s="272"/>
      <c r="L100" s="272"/>
      <c r="M100" s="272"/>
      <c r="N100" s="272"/>
      <c r="O100" s="272"/>
      <c r="P100" s="272"/>
      <c r="Q100" s="273"/>
    </row>
    <row r="101" spans="2:17" x14ac:dyDescent="0.35">
      <c r="B101" s="279"/>
      <c r="C101" s="285" t="s">
        <v>1419</v>
      </c>
      <c r="D101" s="308"/>
      <c r="E101" s="272"/>
      <c r="F101" s="272"/>
      <c r="G101" s="272"/>
      <c r="H101" s="272"/>
      <c r="I101" s="272"/>
      <c r="J101" s="272"/>
      <c r="K101" s="272"/>
      <c r="L101" s="272"/>
      <c r="M101" s="272"/>
      <c r="N101" s="272"/>
      <c r="O101" s="272"/>
      <c r="P101" s="272"/>
      <c r="Q101" s="273"/>
    </row>
    <row r="102" spans="2:17" x14ac:dyDescent="0.35">
      <c r="B102" s="279"/>
      <c r="C102" s="285" t="s">
        <v>1420</v>
      </c>
      <c r="D102" s="308">
        <v>0.11548</v>
      </c>
      <c r="E102" s="272"/>
      <c r="F102" s="272"/>
      <c r="G102" s="272"/>
      <c r="H102" s="272"/>
      <c r="I102" s="272"/>
      <c r="J102" s="272"/>
      <c r="K102" s="272"/>
      <c r="L102" s="272"/>
      <c r="M102" s="272"/>
      <c r="N102" s="272"/>
      <c r="O102" s="272"/>
      <c r="P102" s="272"/>
      <c r="Q102" s="273"/>
    </row>
    <row r="103" spans="2:17" x14ac:dyDescent="0.35">
      <c r="B103" s="279"/>
      <c r="C103" s="285" t="s">
        <v>85</v>
      </c>
      <c r="D103" s="305"/>
      <c r="E103" s="272"/>
      <c r="F103" s="272"/>
      <c r="G103" s="272"/>
      <c r="H103" s="272"/>
      <c r="I103" s="272"/>
      <c r="J103" s="272"/>
      <c r="K103" s="272"/>
      <c r="L103" s="272"/>
      <c r="M103" s="272"/>
      <c r="N103" s="272"/>
      <c r="O103" s="272"/>
      <c r="P103" s="272"/>
      <c r="Q103" s="273"/>
    </row>
    <row r="104" spans="2:17" x14ac:dyDescent="0.35">
      <c r="B104" s="279"/>
      <c r="C104" s="285" t="s">
        <v>1263</v>
      </c>
      <c r="D104" s="305"/>
      <c r="E104" s="272"/>
      <c r="F104" s="272"/>
      <c r="G104" s="272"/>
      <c r="H104" s="272"/>
      <c r="I104" s="272"/>
      <c r="J104" s="272"/>
      <c r="K104" s="272"/>
      <c r="L104" s="272"/>
      <c r="M104" s="272"/>
      <c r="N104" s="272"/>
      <c r="O104" s="272"/>
      <c r="P104" s="272"/>
      <c r="Q104" s="273"/>
    </row>
    <row r="105" spans="2:17" x14ac:dyDescent="0.35">
      <c r="B105" s="279"/>
      <c r="C105" s="272"/>
      <c r="D105" s="272"/>
      <c r="E105" s="272"/>
      <c r="F105" s="272"/>
      <c r="G105" s="272"/>
      <c r="H105" s="272"/>
      <c r="I105" s="272"/>
      <c r="J105" s="272"/>
      <c r="K105" s="272"/>
      <c r="L105" s="272"/>
      <c r="M105" s="272"/>
      <c r="N105" s="272"/>
      <c r="O105" s="272"/>
      <c r="P105" s="272"/>
      <c r="Q105" s="273"/>
    </row>
    <row r="106" spans="2:17" x14ac:dyDescent="0.35">
      <c r="B106" s="279"/>
      <c r="C106" s="272"/>
      <c r="D106" s="272"/>
      <c r="E106" s="272"/>
      <c r="F106" s="272"/>
      <c r="G106" s="272"/>
      <c r="H106" s="272"/>
      <c r="I106" s="272"/>
      <c r="J106" s="272"/>
      <c r="K106" s="272"/>
      <c r="L106" s="272"/>
      <c r="M106" s="272"/>
      <c r="N106" s="272"/>
      <c r="O106" s="272"/>
      <c r="P106" s="272"/>
      <c r="Q106" s="273"/>
    </row>
    <row r="107" spans="2:17" x14ac:dyDescent="0.35">
      <c r="B107" s="279" t="s">
        <v>1477</v>
      </c>
      <c r="C107" s="295" t="s">
        <v>1430</v>
      </c>
      <c r="D107" s="272"/>
      <c r="E107" s="272"/>
      <c r="F107" s="272"/>
      <c r="G107" s="272"/>
      <c r="H107" s="272"/>
      <c r="I107" s="272"/>
      <c r="J107" s="272"/>
      <c r="K107" s="272"/>
      <c r="L107" s="272"/>
      <c r="M107" s="272"/>
      <c r="N107" s="272"/>
      <c r="O107" s="272"/>
      <c r="P107" s="272"/>
      <c r="Q107" s="273"/>
    </row>
    <row r="108" spans="2:17" x14ac:dyDescent="0.35">
      <c r="B108" s="415"/>
      <c r="C108" s="295"/>
      <c r="D108" s="272"/>
      <c r="E108" s="272"/>
      <c r="F108" s="272"/>
      <c r="G108" s="272"/>
      <c r="H108" s="272"/>
      <c r="I108" s="272"/>
      <c r="J108" s="272"/>
      <c r="K108" s="272"/>
      <c r="L108" s="272"/>
      <c r="M108" s="272"/>
      <c r="N108" s="272"/>
      <c r="O108" s="272"/>
      <c r="P108" s="272"/>
      <c r="Q108" s="273"/>
    </row>
    <row r="109" spans="2:17" x14ac:dyDescent="0.35">
      <c r="B109" s="279"/>
      <c r="C109" s="873" t="s">
        <v>1478</v>
      </c>
      <c r="D109" s="874"/>
      <c r="E109" s="417">
        <v>106671</v>
      </c>
      <c r="F109" s="272"/>
      <c r="G109" s="272"/>
      <c r="H109" s="272"/>
      <c r="I109" s="281"/>
      <c r="J109" s="272"/>
      <c r="K109" s="272"/>
      <c r="L109" s="272"/>
      <c r="M109" s="272"/>
      <c r="N109" s="272"/>
      <c r="O109" s="272"/>
      <c r="P109" s="272"/>
      <c r="Q109" s="273"/>
    </row>
    <row r="110" spans="2:17" x14ac:dyDescent="0.35">
      <c r="B110" s="366"/>
      <c r="C110" s="873" t="s">
        <v>1432</v>
      </c>
      <c r="D110" s="874"/>
      <c r="E110" s="418">
        <v>312388.20653167245</v>
      </c>
      <c r="F110" s="272"/>
      <c r="G110" s="272"/>
      <c r="H110" s="272"/>
      <c r="I110" s="272"/>
      <c r="J110" s="272"/>
      <c r="K110" s="272"/>
      <c r="L110" s="272"/>
      <c r="M110" s="272"/>
      <c r="N110" s="272"/>
      <c r="O110" s="272"/>
      <c r="P110" s="272"/>
      <c r="Q110" s="273"/>
    </row>
    <row r="111" spans="2:17" x14ac:dyDescent="0.35">
      <c r="B111" s="366"/>
      <c r="C111" s="293"/>
      <c r="D111" s="303"/>
      <c r="E111" s="303"/>
      <c r="F111" s="299"/>
      <c r="G111" s="272"/>
      <c r="H111" s="272"/>
      <c r="I111" s="272"/>
      <c r="J111" s="272"/>
      <c r="K111" s="272"/>
      <c r="L111" s="272"/>
      <c r="M111" s="272"/>
      <c r="N111" s="272"/>
      <c r="O111" s="272"/>
      <c r="P111" s="272"/>
      <c r="Q111" s="273"/>
    </row>
    <row r="112" spans="2:17" s="62" customFormat="1" ht="26.5" x14ac:dyDescent="0.35">
      <c r="B112" s="325"/>
      <c r="C112" s="293"/>
      <c r="D112" s="303"/>
      <c r="E112" s="332" t="s">
        <v>1433</v>
      </c>
      <c r="F112" s="299"/>
      <c r="G112" s="299"/>
      <c r="H112" s="299"/>
      <c r="I112" s="302"/>
      <c r="J112" s="302"/>
      <c r="K112" s="302"/>
      <c r="L112" s="302"/>
      <c r="M112" s="302"/>
      <c r="N112" s="302"/>
      <c r="O112" s="302"/>
      <c r="P112" s="302"/>
      <c r="Q112" s="328"/>
    </row>
    <row r="113" spans="2:17" x14ac:dyDescent="0.35">
      <c r="B113" s="366"/>
      <c r="C113" s="873" t="s">
        <v>1434</v>
      </c>
      <c r="D113" s="879"/>
      <c r="E113" s="301">
        <v>5.8380531787666501E-2</v>
      </c>
      <c r="F113" s="419"/>
      <c r="G113" s="272"/>
      <c r="H113" s="272"/>
      <c r="I113" s="272"/>
      <c r="J113" s="272"/>
      <c r="K113" s="272"/>
      <c r="L113" s="272"/>
      <c r="M113" s="272"/>
      <c r="N113" s="272"/>
      <c r="O113" s="272"/>
      <c r="P113" s="272"/>
      <c r="Q113" s="273"/>
    </row>
    <row r="114" spans="2:17" x14ac:dyDescent="0.35">
      <c r="B114" s="366"/>
      <c r="C114" s="873" t="s">
        <v>1435</v>
      </c>
      <c r="D114" s="879"/>
      <c r="E114" s="301">
        <v>8.4096444447610788E-2</v>
      </c>
      <c r="F114" s="419"/>
      <c r="G114" s="272"/>
      <c r="H114" s="272"/>
      <c r="I114" s="272"/>
      <c r="J114" s="272"/>
      <c r="K114" s="272"/>
      <c r="L114" s="272"/>
      <c r="M114" s="272"/>
      <c r="N114" s="272"/>
      <c r="O114" s="272"/>
      <c r="P114" s="272"/>
      <c r="Q114" s="273"/>
    </row>
    <row r="115" spans="2:17" x14ac:dyDescent="0.35">
      <c r="B115" s="366"/>
      <c r="C115" s="272"/>
      <c r="D115" s="272"/>
      <c r="E115" s="272"/>
      <c r="F115" s="272"/>
      <c r="G115" s="272"/>
      <c r="H115" s="272"/>
      <c r="I115" s="272"/>
      <c r="J115" s="272"/>
      <c r="K115" s="272"/>
      <c r="L115" s="272"/>
      <c r="M115" s="272"/>
      <c r="N115" s="272"/>
      <c r="O115" s="272"/>
      <c r="P115" s="272"/>
      <c r="Q115" s="273"/>
    </row>
    <row r="116" spans="2:17" x14ac:dyDescent="0.35">
      <c r="B116" s="366"/>
      <c r="C116" s="272"/>
      <c r="D116" s="272"/>
      <c r="E116" s="272"/>
      <c r="F116" s="272"/>
      <c r="G116" s="272"/>
      <c r="H116" s="272"/>
      <c r="I116" s="272"/>
      <c r="J116" s="272"/>
      <c r="K116" s="272"/>
      <c r="L116" s="272"/>
      <c r="M116" s="272"/>
      <c r="N116" s="272"/>
      <c r="O116" s="272"/>
      <c r="P116" s="272"/>
      <c r="Q116" s="273"/>
    </row>
    <row r="117" spans="2:17" ht="39.5" thickBot="1" x14ac:dyDescent="0.4">
      <c r="B117" s="366"/>
      <c r="C117" s="333" t="s">
        <v>1479</v>
      </c>
      <c r="D117" s="334" t="s">
        <v>1431</v>
      </c>
      <c r="E117" s="334" t="s">
        <v>1206</v>
      </c>
      <c r="F117" s="334" t="s">
        <v>1439</v>
      </c>
      <c r="G117" s="272"/>
      <c r="H117" s="272"/>
      <c r="I117" s="272"/>
      <c r="J117" s="272"/>
      <c r="K117" s="272"/>
      <c r="L117" s="272"/>
      <c r="M117" s="272"/>
      <c r="N117" s="272"/>
      <c r="O117" s="272"/>
      <c r="P117" s="272"/>
      <c r="Q117" s="273"/>
    </row>
    <row r="118" spans="2:17" x14ac:dyDescent="0.35">
      <c r="B118" s="366"/>
      <c r="C118" s="420" t="s">
        <v>1138</v>
      </c>
      <c r="D118" s="538">
        <v>118907</v>
      </c>
      <c r="E118" s="421">
        <v>3330.7827030399649</v>
      </c>
      <c r="F118" s="286">
        <v>5.5959519931810392E-2</v>
      </c>
      <c r="G118" s="272"/>
      <c r="H118" s="272"/>
      <c r="I118" s="272"/>
      <c r="J118" s="272"/>
      <c r="K118" s="272"/>
      <c r="L118" s="272"/>
      <c r="M118" s="272"/>
      <c r="N118" s="272"/>
      <c r="O118" s="272"/>
      <c r="P118" s="272"/>
      <c r="Q118" s="273"/>
    </row>
    <row r="119" spans="2:17" x14ac:dyDescent="0.35">
      <c r="B119" s="366"/>
      <c r="C119" s="420" t="s">
        <v>1139</v>
      </c>
      <c r="D119" s="539">
        <v>2513</v>
      </c>
      <c r="E119" s="421">
        <v>1799.9575829656678</v>
      </c>
      <c r="F119" s="286">
        <v>3.0240568425088276E-2</v>
      </c>
      <c r="G119" s="272"/>
      <c r="H119" s="272"/>
      <c r="I119" s="272"/>
      <c r="J119" s="272"/>
      <c r="K119" s="272"/>
      <c r="L119" s="272"/>
      <c r="M119" s="272"/>
      <c r="N119" s="272"/>
      <c r="O119" s="272"/>
      <c r="P119" s="272"/>
      <c r="Q119" s="273"/>
    </row>
    <row r="120" spans="2:17" x14ac:dyDescent="0.35">
      <c r="B120" s="366"/>
      <c r="C120" s="420" t="s">
        <v>1140</v>
      </c>
      <c r="D120" s="539">
        <v>3348</v>
      </c>
      <c r="E120" s="421">
        <v>7328.766209406268</v>
      </c>
      <c r="F120" s="286">
        <v>0.12312848820685368</v>
      </c>
      <c r="G120" s="272"/>
      <c r="H120" s="272"/>
      <c r="I120" s="272"/>
      <c r="J120" s="272"/>
      <c r="K120" s="272"/>
      <c r="L120" s="272"/>
      <c r="M120" s="272"/>
      <c r="N120" s="272"/>
      <c r="O120" s="272"/>
      <c r="P120" s="272"/>
      <c r="Q120" s="273"/>
    </row>
    <row r="121" spans="2:17" x14ac:dyDescent="0.35">
      <c r="B121" s="366"/>
      <c r="C121" s="420" t="s">
        <v>1141</v>
      </c>
      <c r="D121" s="539">
        <v>654</v>
      </c>
      <c r="E121" s="421">
        <v>4777.57108616813</v>
      </c>
      <c r="F121" s="286">
        <v>8.0266594448823947E-2</v>
      </c>
      <c r="G121" s="272"/>
      <c r="H121" s="272"/>
      <c r="I121" s="272"/>
      <c r="J121" s="272"/>
      <c r="K121" s="272"/>
      <c r="L121" s="272"/>
      <c r="M121" s="272"/>
      <c r="N121" s="272"/>
      <c r="O121" s="272"/>
      <c r="P121" s="272"/>
      <c r="Q121" s="273"/>
    </row>
    <row r="122" spans="2:17" x14ac:dyDescent="0.35">
      <c r="B122" s="366"/>
      <c r="C122" s="420" t="s">
        <v>1142</v>
      </c>
      <c r="D122" s="539">
        <v>473</v>
      </c>
      <c r="E122" s="421">
        <v>9711.4054011900007</v>
      </c>
      <c r="F122" s="286">
        <v>0.16315852235505687</v>
      </c>
      <c r="G122" s="272"/>
      <c r="H122" s="272"/>
      <c r="I122" s="272"/>
      <c r="J122" s="272"/>
      <c r="K122" s="272"/>
      <c r="L122" s="272"/>
      <c r="M122" s="272"/>
      <c r="N122" s="272"/>
      <c r="O122" s="272"/>
      <c r="P122" s="272"/>
      <c r="Q122" s="273"/>
    </row>
    <row r="123" spans="2:17" x14ac:dyDescent="0.35">
      <c r="B123" s="366"/>
      <c r="C123" s="420" t="s">
        <v>1143</v>
      </c>
      <c r="D123" s="539">
        <v>30</v>
      </c>
      <c r="E123" s="421">
        <v>2242.6240274800002</v>
      </c>
      <c r="F123" s="286">
        <v>3.7677679738995024E-2</v>
      </c>
      <c r="G123" s="272"/>
      <c r="H123" s="272"/>
      <c r="I123" s="272"/>
      <c r="J123" s="272"/>
      <c r="K123" s="272"/>
      <c r="L123" s="272"/>
      <c r="M123" s="272"/>
      <c r="N123" s="272"/>
      <c r="O123" s="272"/>
      <c r="P123" s="272"/>
      <c r="Q123" s="273"/>
    </row>
    <row r="124" spans="2:17" x14ac:dyDescent="0.35">
      <c r="B124" s="366"/>
      <c r="C124" s="420" t="s">
        <v>1144</v>
      </c>
      <c r="D124" s="540">
        <v>20</v>
      </c>
      <c r="E124" s="422">
        <v>4131.6553686899988</v>
      </c>
      <c r="F124" s="286">
        <v>6.9414750696453711E-2</v>
      </c>
      <c r="G124" s="272"/>
      <c r="H124" s="272"/>
      <c r="I124" s="272"/>
      <c r="J124" s="272"/>
      <c r="K124" s="272"/>
      <c r="L124" s="272"/>
      <c r="M124" s="272"/>
      <c r="N124" s="272"/>
      <c r="O124" s="272"/>
      <c r="P124" s="272"/>
      <c r="Q124" s="273"/>
    </row>
    <row r="125" spans="2:17" x14ac:dyDescent="0.35">
      <c r="B125" s="366"/>
      <c r="C125" s="336" t="s">
        <v>1213</v>
      </c>
      <c r="D125" s="337">
        <f>SUM(D118:D124)</f>
        <v>125945</v>
      </c>
      <c r="E125" s="337">
        <f>SUM(E118:E124)</f>
        <v>33322.762378940031</v>
      </c>
      <c r="F125" s="338">
        <f>SUM(F118:F124)</f>
        <v>0.55984612380308196</v>
      </c>
      <c r="G125" s="272"/>
      <c r="H125" s="272"/>
      <c r="I125" s="272"/>
      <c r="J125" s="272"/>
      <c r="K125" s="272"/>
      <c r="L125" s="272"/>
      <c r="M125" s="272"/>
      <c r="N125" s="272"/>
      <c r="O125" s="272"/>
      <c r="P125" s="272"/>
      <c r="Q125" s="273"/>
    </row>
    <row r="126" spans="2:17" x14ac:dyDescent="0.35">
      <c r="B126" s="366"/>
      <c r="C126" s="272"/>
      <c r="D126" s="272"/>
      <c r="E126" s="272"/>
      <c r="F126" s="272"/>
      <c r="G126" s="272"/>
      <c r="H126" s="272"/>
      <c r="I126" s="272"/>
      <c r="J126" s="272"/>
      <c r="K126" s="272"/>
      <c r="L126" s="272"/>
      <c r="M126" s="272"/>
      <c r="N126" s="272"/>
      <c r="O126" s="272"/>
      <c r="P126" s="272"/>
      <c r="Q126" s="273"/>
    </row>
    <row r="127" spans="2:17" x14ac:dyDescent="0.35">
      <c r="B127" s="415"/>
      <c r="C127" s="272"/>
      <c r="D127" s="272"/>
      <c r="E127" s="272"/>
      <c r="F127" s="272"/>
      <c r="G127" s="272"/>
      <c r="H127" s="272"/>
      <c r="I127" s="272"/>
      <c r="J127" s="272"/>
      <c r="K127" s="272"/>
      <c r="L127" s="272"/>
      <c r="M127" s="272"/>
      <c r="N127" s="272"/>
      <c r="O127" s="272"/>
      <c r="P127" s="272"/>
      <c r="Q127" s="273"/>
    </row>
    <row r="128" spans="2:17" x14ac:dyDescent="0.35">
      <c r="B128" s="415" t="s">
        <v>1480</v>
      </c>
      <c r="C128" s="295" t="s">
        <v>1481</v>
      </c>
      <c r="D128" s="272"/>
      <c r="E128" s="272"/>
      <c r="F128" s="272"/>
      <c r="G128" s="272"/>
      <c r="H128" s="272"/>
      <c r="I128" s="272"/>
      <c r="J128" s="272"/>
      <c r="K128" s="272"/>
      <c r="L128" s="272"/>
      <c r="M128" s="272"/>
      <c r="N128" s="272"/>
      <c r="O128" s="272"/>
      <c r="P128" s="272"/>
      <c r="Q128" s="273"/>
    </row>
    <row r="129" spans="2:17" x14ac:dyDescent="0.35">
      <c r="B129" s="415"/>
      <c r="C129" s="272"/>
      <c r="D129" s="272"/>
      <c r="E129" s="272"/>
      <c r="F129" s="272"/>
      <c r="G129" s="272"/>
      <c r="H129" s="272"/>
      <c r="I129" s="272"/>
      <c r="J129" s="272"/>
      <c r="K129" s="272"/>
      <c r="L129" s="272"/>
      <c r="M129" s="272"/>
      <c r="N129" s="272"/>
      <c r="O129" s="272"/>
      <c r="P129" s="272"/>
      <c r="Q129" s="273"/>
    </row>
    <row r="130" spans="2:17" x14ac:dyDescent="0.35">
      <c r="B130" s="415"/>
      <c r="C130" s="272"/>
      <c r="D130" s="272"/>
      <c r="E130" s="272"/>
      <c r="F130" s="272"/>
      <c r="G130" s="272"/>
      <c r="H130" s="272"/>
      <c r="I130" s="272"/>
      <c r="J130" s="272"/>
      <c r="K130" s="272"/>
      <c r="L130" s="272"/>
      <c r="M130" s="272"/>
      <c r="N130" s="272"/>
      <c r="O130" s="272"/>
      <c r="P130" s="272"/>
      <c r="Q130" s="273"/>
    </row>
    <row r="131" spans="2:17" x14ac:dyDescent="0.35">
      <c r="B131" s="415"/>
      <c r="C131" s="272"/>
      <c r="D131" s="423" t="s">
        <v>1213</v>
      </c>
      <c r="E131" s="423" t="s">
        <v>1482</v>
      </c>
      <c r="F131" s="423" t="s">
        <v>1483</v>
      </c>
      <c r="G131" s="272"/>
      <c r="H131" s="272"/>
      <c r="I131" s="272"/>
      <c r="J131" s="272"/>
      <c r="K131" s="272"/>
      <c r="L131" s="272"/>
      <c r="M131" s="272"/>
      <c r="N131" s="272"/>
      <c r="O131" s="272"/>
      <c r="P131" s="272"/>
      <c r="Q131" s="273"/>
    </row>
    <row r="132" spans="2:17" x14ac:dyDescent="0.35">
      <c r="B132" s="415"/>
      <c r="C132" s="424" t="s">
        <v>1206</v>
      </c>
      <c r="D132" s="340">
        <f>E132+F132</f>
        <v>0</v>
      </c>
      <c r="E132" s="340">
        <v>0</v>
      </c>
      <c r="F132" s="341">
        <f>SUM(E138:E150)</f>
        <v>0</v>
      </c>
      <c r="G132" s="272"/>
      <c r="H132" s="272"/>
      <c r="I132" s="272"/>
      <c r="J132" s="272"/>
      <c r="K132" s="272"/>
      <c r="L132" s="272"/>
      <c r="M132" s="272"/>
      <c r="N132" s="272"/>
      <c r="O132" s="272"/>
      <c r="P132" s="272"/>
      <c r="Q132" s="273"/>
    </row>
    <row r="133" spans="2:17" x14ac:dyDescent="0.35">
      <c r="B133" s="415"/>
      <c r="C133" s="293"/>
      <c r="D133" s="302"/>
      <c r="E133" s="302"/>
      <c r="F133" s="280"/>
      <c r="G133" s="302"/>
      <c r="H133" s="272"/>
      <c r="I133" s="272"/>
      <c r="J133" s="272"/>
      <c r="K133" s="272"/>
      <c r="L133" s="272"/>
      <c r="M133" s="272"/>
      <c r="N133" s="272"/>
      <c r="O133" s="272"/>
      <c r="P133" s="272"/>
      <c r="Q133" s="273"/>
    </row>
    <row r="134" spans="2:17" x14ac:dyDescent="0.35">
      <c r="B134" s="279"/>
      <c r="C134" s="310"/>
      <c r="D134" s="272"/>
      <c r="E134" s="272"/>
      <c r="F134" s="272"/>
      <c r="G134" s="281"/>
      <c r="H134" s="272"/>
      <c r="I134" s="272"/>
      <c r="J134" s="272"/>
      <c r="K134" s="272"/>
      <c r="L134" s="272"/>
      <c r="M134" s="272"/>
      <c r="N134" s="272"/>
      <c r="O134" s="272"/>
      <c r="P134" s="272"/>
      <c r="Q134" s="273"/>
    </row>
    <row r="135" spans="2:17" s="302" customFormat="1" x14ac:dyDescent="0.35">
      <c r="B135" s="325"/>
      <c r="C135" s="857" t="s">
        <v>1484</v>
      </c>
      <c r="D135" s="858"/>
      <c r="E135" s="858"/>
      <c r="F135" s="858"/>
      <c r="G135" s="858"/>
      <c r="H135" s="858"/>
      <c r="I135" s="858"/>
      <c r="J135" s="858"/>
      <c r="K135" s="858"/>
      <c r="L135" s="858"/>
      <c r="M135" s="858"/>
      <c r="N135" s="859"/>
      <c r="Q135" s="328"/>
    </row>
    <row r="136" spans="2:17" ht="26.25" customHeight="1" x14ac:dyDescent="0.35">
      <c r="B136" s="279"/>
      <c r="C136" s="831" t="s">
        <v>1446</v>
      </c>
      <c r="D136" s="831" t="s">
        <v>1447</v>
      </c>
      <c r="E136" s="860" t="s">
        <v>1448</v>
      </c>
      <c r="F136" s="862" t="s">
        <v>1179</v>
      </c>
      <c r="G136" s="863"/>
      <c r="H136" s="864"/>
      <c r="I136" s="860" t="s">
        <v>1449</v>
      </c>
      <c r="J136" s="860" t="s">
        <v>1450</v>
      </c>
      <c r="K136" s="880" t="s">
        <v>1451</v>
      </c>
      <c r="L136" s="881"/>
      <c r="M136" s="881"/>
      <c r="N136" s="882"/>
      <c r="O136" s="272"/>
      <c r="P136" s="272"/>
      <c r="Q136" s="273"/>
    </row>
    <row r="137" spans="2:17" x14ac:dyDescent="0.35">
      <c r="B137" s="279"/>
      <c r="C137" s="832"/>
      <c r="D137" s="832"/>
      <c r="E137" s="861"/>
      <c r="F137" s="342" t="s">
        <v>1183</v>
      </c>
      <c r="G137" s="342" t="s">
        <v>1184</v>
      </c>
      <c r="H137" s="342" t="s">
        <v>1185</v>
      </c>
      <c r="I137" s="861"/>
      <c r="J137" s="861"/>
      <c r="K137" s="883"/>
      <c r="L137" s="884"/>
      <c r="M137" s="884"/>
      <c r="N137" s="885"/>
      <c r="O137" s="272"/>
      <c r="P137" s="272"/>
      <c r="Q137" s="273"/>
    </row>
    <row r="138" spans="2:17" x14ac:dyDescent="0.35">
      <c r="B138" s="279"/>
      <c r="C138" s="425"/>
      <c r="D138" s="426"/>
      <c r="E138" s="427"/>
      <c r="F138" s="427"/>
      <c r="G138" s="427"/>
      <c r="H138" s="427"/>
      <c r="I138" s="426"/>
      <c r="J138" s="428"/>
      <c r="K138" s="877"/>
      <c r="L138" s="878"/>
      <c r="M138" s="878"/>
      <c r="N138" s="878"/>
      <c r="O138" s="272"/>
      <c r="P138" s="272"/>
      <c r="Q138" s="273"/>
    </row>
    <row r="139" spans="2:17" x14ac:dyDescent="0.35">
      <c r="B139" s="279"/>
      <c r="C139" s="425"/>
      <c r="D139" s="429"/>
      <c r="E139" s="427"/>
      <c r="F139" s="427"/>
      <c r="G139" s="427"/>
      <c r="H139" s="427"/>
      <c r="I139" s="429"/>
      <c r="J139" s="430"/>
      <c r="K139" s="886"/>
      <c r="L139" s="878"/>
      <c r="M139" s="878"/>
      <c r="N139" s="878"/>
      <c r="O139" s="272"/>
      <c r="P139" s="272"/>
      <c r="Q139" s="273"/>
    </row>
    <row r="140" spans="2:17" x14ac:dyDescent="0.35">
      <c r="B140" s="279"/>
      <c r="C140" s="425"/>
      <c r="D140" s="426"/>
      <c r="E140" s="427"/>
      <c r="F140" s="427"/>
      <c r="G140" s="427"/>
      <c r="H140" s="427"/>
      <c r="I140" s="426"/>
      <c r="J140" s="428"/>
      <c r="K140" s="877"/>
      <c r="L140" s="878"/>
      <c r="M140" s="878"/>
      <c r="N140" s="878"/>
      <c r="O140" s="272"/>
      <c r="P140" s="272"/>
      <c r="Q140" s="273"/>
    </row>
    <row r="141" spans="2:17" x14ac:dyDescent="0.35">
      <c r="B141" s="279"/>
      <c r="C141" s="425"/>
      <c r="D141" s="426"/>
      <c r="E141" s="427"/>
      <c r="F141" s="427"/>
      <c r="G141" s="427"/>
      <c r="H141" s="427"/>
      <c r="I141" s="426"/>
      <c r="J141" s="428"/>
      <c r="K141" s="877"/>
      <c r="L141" s="878"/>
      <c r="M141" s="878"/>
      <c r="N141" s="878"/>
      <c r="O141" s="272"/>
      <c r="P141" s="272"/>
      <c r="Q141" s="273"/>
    </row>
    <row r="142" spans="2:17" x14ac:dyDescent="0.35">
      <c r="B142" s="279"/>
      <c r="C142" s="425"/>
      <c r="D142" s="426"/>
      <c r="E142" s="427"/>
      <c r="F142" s="427"/>
      <c r="G142" s="427"/>
      <c r="H142" s="427"/>
      <c r="I142" s="426"/>
      <c r="J142" s="428"/>
      <c r="K142" s="877"/>
      <c r="L142" s="878"/>
      <c r="M142" s="878"/>
      <c r="N142" s="878"/>
      <c r="O142" s="272"/>
      <c r="P142" s="272"/>
      <c r="Q142" s="273"/>
    </row>
    <row r="143" spans="2:17" x14ac:dyDescent="0.35">
      <c r="B143" s="279"/>
      <c r="C143" s="425"/>
      <c r="D143" s="426"/>
      <c r="E143" s="427"/>
      <c r="F143" s="427"/>
      <c r="G143" s="427"/>
      <c r="H143" s="427"/>
      <c r="I143" s="426"/>
      <c r="J143" s="428"/>
      <c r="K143" s="877"/>
      <c r="L143" s="878"/>
      <c r="M143" s="878"/>
      <c r="N143" s="878"/>
      <c r="O143" s="272"/>
      <c r="P143" s="272"/>
      <c r="Q143" s="273"/>
    </row>
    <row r="144" spans="2:17" x14ac:dyDescent="0.35">
      <c r="B144" s="279"/>
      <c r="C144" s="425"/>
      <c r="D144" s="426"/>
      <c r="E144" s="427"/>
      <c r="F144" s="427"/>
      <c r="G144" s="427"/>
      <c r="H144" s="427"/>
      <c r="I144" s="426"/>
      <c r="J144" s="428"/>
      <c r="K144" s="877"/>
      <c r="L144" s="878"/>
      <c r="M144" s="878"/>
      <c r="N144" s="878"/>
      <c r="O144" s="272"/>
      <c r="P144" s="272"/>
      <c r="Q144" s="273"/>
    </row>
    <row r="145" spans="2:17" x14ac:dyDescent="0.35">
      <c r="B145" s="279"/>
      <c r="C145" s="425"/>
      <c r="D145" s="426"/>
      <c r="E145" s="427"/>
      <c r="F145" s="427"/>
      <c r="G145" s="427"/>
      <c r="H145" s="427"/>
      <c r="I145" s="426"/>
      <c r="J145" s="428"/>
      <c r="K145" s="877"/>
      <c r="L145" s="878"/>
      <c r="M145" s="878"/>
      <c r="N145" s="878"/>
      <c r="O145" s="272"/>
      <c r="P145" s="272"/>
      <c r="Q145" s="273"/>
    </row>
    <row r="146" spans="2:17" x14ac:dyDescent="0.35">
      <c r="B146" s="279"/>
      <c r="C146" s="425"/>
      <c r="D146" s="426"/>
      <c r="E146" s="427"/>
      <c r="F146" s="427"/>
      <c r="G146" s="427"/>
      <c r="H146" s="427"/>
      <c r="I146" s="426"/>
      <c r="J146" s="428"/>
      <c r="K146" s="877"/>
      <c r="L146" s="878"/>
      <c r="M146" s="878"/>
      <c r="N146" s="878"/>
      <c r="O146" s="272"/>
      <c r="P146" s="272"/>
      <c r="Q146" s="273"/>
    </row>
    <row r="147" spans="2:17" x14ac:dyDescent="0.35">
      <c r="B147" s="279"/>
      <c r="C147" s="425"/>
      <c r="D147" s="426"/>
      <c r="E147" s="427"/>
      <c r="F147" s="427"/>
      <c r="G147" s="427"/>
      <c r="H147" s="427"/>
      <c r="I147" s="426"/>
      <c r="J147" s="428"/>
      <c r="K147" s="877"/>
      <c r="L147" s="878"/>
      <c r="M147" s="878"/>
      <c r="N147" s="878"/>
      <c r="O147" s="272"/>
      <c r="P147" s="272"/>
      <c r="Q147" s="273"/>
    </row>
    <row r="148" spans="2:17" x14ac:dyDescent="0.35">
      <c r="B148" s="279"/>
      <c r="C148" s="425"/>
      <c r="D148" s="426"/>
      <c r="E148" s="427"/>
      <c r="F148" s="427"/>
      <c r="G148" s="427"/>
      <c r="H148" s="427"/>
      <c r="I148" s="426"/>
      <c r="J148" s="428"/>
      <c r="K148" s="877"/>
      <c r="L148" s="878"/>
      <c r="M148" s="878"/>
      <c r="N148" s="878"/>
      <c r="O148" s="272"/>
      <c r="P148" s="272"/>
      <c r="Q148" s="273"/>
    </row>
    <row r="149" spans="2:17" x14ac:dyDescent="0.35">
      <c r="B149" s="279"/>
      <c r="C149" s="425"/>
      <c r="D149" s="426"/>
      <c r="E149" s="427"/>
      <c r="F149" s="427"/>
      <c r="G149" s="427"/>
      <c r="H149" s="427"/>
      <c r="I149" s="426"/>
      <c r="J149" s="428"/>
      <c r="K149" s="877"/>
      <c r="L149" s="878"/>
      <c r="M149" s="878"/>
      <c r="N149" s="878"/>
      <c r="O149" s="272"/>
      <c r="P149" s="272"/>
      <c r="Q149" s="273"/>
    </row>
    <row r="150" spans="2:17" x14ac:dyDescent="0.35">
      <c r="B150" s="279"/>
      <c r="C150" s="425"/>
      <c r="D150" s="426"/>
      <c r="E150" s="427"/>
      <c r="F150" s="427"/>
      <c r="G150" s="427"/>
      <c r="H150" s="427"/>
      <c r="I150" s="426"/>
      <c r="J150" s="428"/>
      <c r="K150" s="877"/>
      <c r="L150" s="878"/>
      <c r="M150" s="878"/>
      <c r="N150" s="878"/>
      <c r="O150" s="272"/>
      <c r="P150" s="272"/>
      <c r="Q150" s="273"/>
    </row>
    <row r="151" spans="2:17" x14ac:dyDescent="0.35">
      <c r="B151" s="279"/>
      <c r="C151" s="431"/>
      <c r="D151" s="431"/>
      <c r="E151" s="431"/>
      <c r="F151" s="431"/>
      <c r="G151" s="431"/>
      <c r="H151" s="431"/>
      <c r="I151" s="431"/>
      <c r="J151" s="431"/>
      <c r="K151" s="887"/>
      <c r="L151" s="878"/>
      <c r="M151" s="878"/>
      <c r="N151" s="878"/>
      <c r="O151" s="272"/>
      <c r="P151" s="272"/>
      <c r="Q151" s="273"/>
    </row>
    <row r="152" spans="2:17" ht="15" thickBot="1" x14ac:dyDescent="0.4">
      <c r="B152" s="351"/>
      <c r="C152" s="352"/>
      <c r="D152" s="352"/>
      <c r="E152" s="352"/>
      <c r="F152" s="352"/>
      <c r="G152" s="352"/>
      <c r="H152" s="352"/>
      <c r="I152" s="352"/>
      <c r="J152" s="352"/>
      <c r="K152" s="352"/>
      <c r="L152" s="352"/>
      <c r="M152" s="352"/>
      <c r="N152" s="352"/>
      <c r="O152" s="352"/>
      <c r="P152" s="352"/>
      <c r="Q152" s="353"/>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8" fitToHeight="0" orientation="landscape" r:id="rId1"/>
  <rowBreaks count="3" manualBreakCount="3">
    <brk id="40" max="16" man="1"/>
    <brk id="74" max="16383" man="1"/>
    <brk id="12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3" tint="0.39997558519241921"/>
    <pageSetUpPr fitToPage="1"/>
  </sheetPr>
  <dimension ref="A1:DK77"/>
  <sheetViews>
    <sheetView showGridLines="0" topLeftCell="A25" zoomScaleNormal="100" zoomScaleSheetLayoutView="90" workbookViewId="0">
      <selection activeCell="F60" sqref="F60"/>
    </sheetView>
  </sheetViews>
  <sheetFormatPr baseColWidth="10" defaultColWidth="11.453125" defaultRowHeight="14.5" x14ac:dyDescent="0.35"/>
  <cols>
    <col min="1" max="1" width="5.81640625" style="62" customWidth="1"/>
    <col min="2" max="2" width="5.54296875" customWidth="1"/>
    <col min="3" max="3" width="18.453125" customWidth="1"/>
    <col min="4" max="4" width="16.453125" customWidth="1"/>
    <col min="9" max="9" width="20.26953125" customWidth="1"/>
    <col min="10" max="115" width="11.453125" style="62"/>
  </cols>
  <sheetData>
    <row r="1" spans="1:115" ht="15" thickBot="1" x14ac:dyDescent="0.4"/>
    <row r="2" spans="1:115" s="270" customFormat="1" x14ac:dyDescent="0.35">
      <c r="A2" s="62"/>
      <c r="B2" s="432"/>
      <c r="C2" s="267" t="s">
        <v>1297</v>
      </c>
      <c r="D2" s="268"/>
      <c r="E2" s="268"/>
      <c r="F2" s="268"/>
      <c r="G2" s="268"/>
      <c r="H2" s="268"/>
      <c r="I2" s="269"/>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35">
      <c r="B3" s="360"/>
      <c r="C3" s="272"/>
      <c r="D3" s="272"/>
      <c r="E3" s="272"/>
      <c r="F3" s="272"/>
      <c r="G3" s="272"/>
      <c r="H3" s="272"/>
      <c r="I3" s="273"/>
    </row>
    <row r="4" spans="1:115" x14ac:dyDescent="0.35">
      <c r="B4" s="360"/>
      <c r="C4" s="274" t="s">
        <v>1298</v>
      </c>
      <c r="D4" s="837" t="s">
        <v>1135</v>
      </c>
      <c r="E4" s="837"/>
      <c r="F4" s="837"/>
      <c r="G4" s="272"/>
      <c r="H4" s="272"/>
      <c r="I4" s="273"/>
    </row>
    <row r="5" spans="1:115" x14ac:dyDescent="0.35">
      <c r="B5" s="360"/>
      <c r="C5" s="274" t="s">
        <v>1173</v>
      </c>
      <c r="D5" s="127">
        <f>'D1. NTT Overview'!D5</f>
        <v>46112</v>
      </c>
      <c r="E5" s="272"/>
      <c r="F5" s="272"/>
      <c r="G5" s="272"/>
      <c r="H5" s="272"/>
      <c r="I5" s="273"/>
    </row>
    <row r="6" spans="1:115" x14ac:dyDescent="0.35">
      <c r="B6" s="360"/>
      <c r="C6" s="272"/>
      <c r="D6" s="272"/>
      <c r="E6" s="272"/>
      <c r="F6" s="272"/>
      <c r="G6" s="272"/>
      <c r="H6" s="272"/>
      <c r="I6" s="273"/>
    </row>
    <row r="7" spans="1:115" s="437" customFormat="1" ht="13" x14ac:dyDescent="0.3">
      <c r="A7" s="433"/>
      <c r="B7" s="434">
        <v>6</v>
      </c>
      <c r="C7" s="435" t="s">
        <v>1281</v>
      </c>
      <c r="D7" s="435"/>
      <c r="E7" s="435"/>
      <c r="F7" s="435"/>
      <c r="G7" s="435"/>
      <c r="H7" s="435"/>
      <c r="I7" s="436"/>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3"/>
      <c r="BA7" s="433"/>
      <c r="BB7" s="433"/>
      <c r="BC7" s="433"/>
      <c r="BD7" s="433"/>
      <c r="BE7" s="433"/>
      <c r="BF7" s="433"/>
      <c r="BG7" s="433"/>
      <c r="BH7" s="433"/>
      <c r="BI7" s="433"/>
      <c r="BJ7" s="433"/>
      <c r="BK7" s="433"/>
      <c r="BL7" s="433"/>
      <c r="BM7" s="433"/>
      <c r="BN7" s="433"/>
      <c r="BO7" s="433"/>
      <c r="BP7" s="433"/>
      <c r="BQ7" s="433"/>
      <c r="BR7" s="433"/>
      <c r="BS7" s="433"/>
      <c r="BT7" s="433"/>
      <c r="BU7" s="433"/>
      <c r="BV7" s="433"/>
      <c r="BW7" s="433"/>
      <c r="BX7" s="433"/>
      <c r="BY7" s="433"/>
      <c r="BZ7" s="433"/>
      <c r="CA7" s="433"/>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c r="DJ7" s="433"/>
      <c r="DK7" s="433"/>
    </row>
    <row r="8" spans="1:115" x14ac:dyDescent="0.35">
      <c r="B8" s="271"/>
      <c r="C8" s="272"/>
      <c r="D8" s="272"/>
      <c r="E8" s="272"/>
      <c r="F8" s="272"/>
      <c r="G8" s="272"/>
      <c r="H8" s="272"/>
      <c r="I8" s="273"/>
    </row>
    <row r="9" spans="1:115" x14ac:dyDescent="0.35">
      <c r="B9" s="271"/>
      <c r="C9" s="272"/>
      <c r="D9" s="272"/>
      <c r="E9" s="272"/>
      <c r="F9" s="272"/>
      <c r="G9" s="272"/>
      <c r="H9" s="272"/>
      <c r="I9" s="273"/>
    </row>
    <row r="10" spans="1:115" x14ac:dyDescent="0.35">
      <c r="B10" s="271" t="s">
        <v>1282</v>
      </c>
      <c r="C10" s="310" t="s">
        <v>1283</v>
      </c>
      <c r="D10" s="272"/>
      <c r="E10" s="272"/>
      <c r="F10" s="272"/>
      <c r="G10" s="272"/>
      <c r="H10" s="272"/>
      <c r="I10" s="273"/>
    </row>
    <row r="11" spans="1:115" x14ac:dyDescent="0.35">
      <c r="B11" s="271"/>
      <c r="C11" s="272"/>
      <c r="D11" s="272"/>
      <c r="E11" s="272"/>
      <c r="F11" s="272"/>
      <c r="G11" s="272"/>
      <c r="H11" s="272"/>
      <c r="I11" s="273"/>
    </row>
    <row r="12" spans="1:115" x14ac:dyDescent="0.35">
      <c r="B12" s="271"/>
      <c r="C12" s="314" t="s">
        <v>1485</v>
      </c>
      <c r="D12" s="272"/>
      <c r="E12" s="272"/>
      <c r="F12" s="272"/>
      <c r="G12" s="272"/>
      <c r="H12" s="272"/>
      <c r="I12" s="273"/>
    </row>
    <row r="13" spans="1:115" x14ac:dyDescent="0.35">
      <c r="B13" s="271"/>
      <c r="C13" s="281"/>
      <c r="D13" s="272"/>
      <c r="E13" s="272"/>
      <c r="F13" s="272"/>
      <c r="G13" s="272"/>
      <c r="H13" s="272"/>
      <c r="I13" s="273"/>
    </row>
    <row r="14" spans="1:115" x14ac:dyDescent="0.35">
      <c r="B14" s="271"/>
      <c r="C14" s="281"/>
      <c r="D14" s="272"/>
      <c r="E14" s="151">
        <v>2025</v>
      </c>
      <c r="F14" s="536">
        <v>2024</v>
      </c>
      <c r="G14" s="536">
        <v>2023</v>
      </c>
      <c r="H14" s="536">
        <v>2022</v>
      </c>
      <c r="I14" s="273"/>
    </row>
    <row r="15" spans="1:115" x14ac:dyDescent="0.35">
      <c r="B15" s="271"/>
      <c r="C15" s="873" t="s">
        <v>1284</v>
      </c>
      <c r="D15" s="874"/>
      <c r="E15" s="339">
        <v>32553.621999999999</v>
      </c>
      <c r="F15" s="339">
        <v>33236.622000000003</v>
      </c>
      <c r="G15" s="531">
        <v>33144.86</v>
      </c>
      <c r="H15" s="531">
        <v>34832.248</v>
      </c>
      <c r="I15" s="273"/>
    </row>
    <row r="16" spans="1:115" x14ac:dyDescent="0.35">
      <c r="B16" s="271"/>
      <c r="C16" s="873" t="s">
        <v>1285</v>
      </c>
      <c r="D16" s="874"/>
      <c r="E16" s="339">
        <v>16125.15</v>
      </c>
      <c r="F16" s="339">
        <v>17675.078000000001</v>
      </c>
      <c r="G16" s="531">
        <v>18086.656999999999</v>
      </c>
      <c r="H16" s="531">
        <v>18373.145</v>
      </c>
      <c r="I16" s="273"/>
    </row>
    <row r="17" spans="2:9" x14ac:dyDescent="0.35">
      <c r="B17" s="271"/>
      <c r="C17" s="802" t="s">
        <v>1286</v>
      </c>
      <c r="D17" s="804"/>
      <c r="E17" s="190">
        <f>E15+E16</f>
        <v>48678.771999999997</v>
      </c>
      <c r="F17" s="190">
        <v>50911.700000000004</v>
      </c>
      <c r="G17" s="190">
        <v>51231.517</v>
      </c>
      <c r="H17" s="190">
        <v>53205.392999999996</v>
      </c>
      <c r="I17" s="273"/>
    </row>
    <row r="18" spans="2:9" x14ac:dyDescent="0.35">
      <c r="B18" s="271"/>
      <c r="C18" s="283"/>
      <c r="D18" s="283"/>
      <c r="E18" s="438"/>
      <c r="F18" s="438"/>
      <c r="G18" s="438"/>
      <c r="H18" s="532"/>
      <c r="I18" s="273"/>
    </row>
    <row r="19" spans="2:9" x14ac:dyDescent="0.35">
      <c r="B19" s="271"/>
      <c r="C19" s="873" t="s">
        <v>1287</v>
      </c>
      <c r="D19" s="874"/>
      <c r="E19" s="339">
        <v>45688.974999999999</v>
      </c>
      <c r="F19" s="339">
        <v>48070.733999999997</v>
      </c>
      <c r="G19" s="339">
        <v>49351.95</v>
      </c>
      <c r="H19" s="339">
        <v>51244.805999999997</v>
      </c>
      <c r="I19" s="273"/>
    </row>
    <row r="20" spans="2:9" x14ac:dyDescent="0.35">
      <c r="B20" s="271"/>
      <c r="C20" s="873" t="s">
        <v>1288</v>
      </c>
      <c r="D20" s="874"/>
      <c r="E20" s="339">
        <v>316.88299999999998</v>
      </c>
      <c r="F20" s="339">
        <v>537.03899999999999</v>
      </c>
      <c r="G20" s="339">
        <v>185.624</v>
      </c>
      <c r="H20" s="339">
        <v>170.96</v>
      </c>
      <c r="I20" s="273"/>
    </row>
    <row r="21" spans="2:9" x14ac:dyDescent="0.35">
      <c r="B21" s="271"/>
      <c r="C21" s="873" t="s">
        <v>1289</v>
      </c>
      <c r="D21" s="874"/>
      <c r="E21" s="339">
        <v>1900.729</v>
      </c>
      <c r="F21" s="339">
        <v>1502.4390000000001</v>
      </c>
      <c r="G21" s="339">
        <v>921.83600000000001</v>
      </c>
      <c r="H21" s="339">
        <v>974.91300000000001</v>
      </c>
      <c r="I21" s="273"/>
    </row>
    <row r="22" spans="2:9" x14ac:dyDescent="0.35">
      <c r="B22" s="271"/>
      <c r="C22" s="873" t="s">
        <v>1290</v>
      </c>
      <c r="D22" s="874"/>
      <c r="E22" s="339"/>
      <c r="F22" s="339"/>
      <c r="G22" s="339"/>
      <c r="H22" s="339"/>
      <c r="I22" s="273"/>
    </row>
    <row r="23" spans="2:9" x14ac:dyDescent="0.35">
      <c r="B23" s="271"/>
      <c r="C23" s="873" t="s">
        <v>1291</v>
      </c>
      <c r="D23" s="874"/>
      <c r="E23" s="339">
        <v>629.58399999999995</v>
      </c>
      <c r="F23" s="339">
        <v>665.44399999999996</v>
      </c>
      <c r="G23" s="339">
        <v>619.93499999999995</v>
      </c>
      <c r="H23" s="339">
        <v>655.12</v>
      </c>
      <c r="I23" s="273"/>
    </row>
    <row r="24" spans="2:9" x14ac:dyDescent="0.35">
      <c r="B24" s="271"/>
      <c r="C24" s="873" t="s">
        <v>1486</v>
      </c>
      <c r="D24" s="874"/>
      <c r="E24" s="339"/>
      <c r="F24" s="339"/>
      <c r="G24" s="339"/>
      <c r="H24" s="339"/>
      <c r="I24" s="273"/>
    </row>
    <row r="25" spans="2:9" x14ac:dyDescent="0.35">
      <c r="B25" s="271"/>
      <c r="C25" s="873" t="s">
        <v>1487</v>
      </c>
      <c r="D25" s="874"/>
      <c r="E25" s="339"/>
      <c r="F25" s="339"/>
      <c r="G25" s="339"/>
      <c r="H25" s="339"/>
      <c r="I25" s="273"/>
    </row>
    <row r="26" spans="2:9" x14ac:dyDescent="0.35">
      <c r="B26" s="271"/>
      <c r="C26" s="873" t="s">
        <v>1488</v>
      </c>
      <c r="D26" s="874"/>
      <c r="E26" s="339">
        <v>142.60118600000001</v>
      </c>
      <c r="F26" s="339">
        <v>136.04300000000001</v>
      </c>
      <c r="G26" s="339">
        <v>152.17099999999999</v>
      </c>
      <c r="H26" s="339">
        <v>159.59200000000001</v>
      </c>
      <c r="I26" s="273"/>
    </row>
    <row r="27" spans="2:9" x14ac:dyDescent="0.35">
      <c r="B27" s="271"/>
      <c r="C27" s="889" t="s">
        <v>85</v>
      </c>
      <c r="D27" s="890"/>
      <c r="E27" s="339"/>
      <c r="F27" s="339"/>
      <c r="G27" s="339"/>
      <c r="H27" s="339"/>
      <c r="I27" s="273"/>
    </row>
    <row r="28" spans="2:9" x14ac:dyDescent="0.35">
      <c r="B28" s="271"/>
      <c r="C28" s="802" t="s">
        <v>1286</v>
      </c>
      <c r="D28" s="804"/>
      <c r="E28" s="190">
        <f>SUM(E19:E27)</f>
        <v>48678.772186000002</v>
      </c>
      <c r="F28" s="190">
        <v>50911.698999999993</v>
      </c>
      <c r="G28" s="190">
        <v>51231.516000000003</v>
      </c>
      <c r="H28" s="190">
        <v>53205.390999999996</v>
      </c>
      <c r="I28" s="273"/>
    </row>
    <row r="29" spans="2:9" x14ac:dyDescent="0.35">
      <c r="B29" s="271"/>
      <c r="C29" s="283"/>
      <c r="D29" s="283"/>
      <c r="E29" s="438"/>
      <c r="F29" s="438"/>
      <c r="G29" s="438"/>
      <c r="H29" s="532"/>
      <c r="I29" s="273"/>
    </row>
    <row r="30" spans="2:9" x14ac:dyDescent="0.35">
      <c r="B30" s="271"/>
      <c r="C30" s="888" t="s">
        <v>209</v>
      </c>
      <c r="D30" s="888"/>
      <c r="E30" s="339">
        <v>46709.218999999997</v>
      </c>
      <c r="F30" s="339">
        <v>48560.874000000003</v>
      </c>
      <c r="G30" s="339">
        <v>47879.921999999999</v>
      </c>
      <c r="H30" s="339">
        <v>49508.178999999996</v>
      </c>
      <c r="I30" s="273"/>
    </row>
    <row r="31" spans="2:9" x14ac:dyDescent="0.35">
      <c r="B31" s="271"/>
      <c r="C31" s="888" t="s">
        <v>211</v>
      </c>
      <c r="D31" s="888"/>
      <c r="E31" s="339">
        <v>362</v>
      </c>
      <c r="F31" s="339">
        <v>437</v>
      </c>
      <c r="G31" s="339">
        <v>1183.75</v>
      </c>
      <c r="H31" s="339">
        <v>1213.75</v>
      </c>
      <c r="I31" s="273"/>
    </row>
    <row r="32" spans="2:9" x14ac:dyDescent="0.35">
      <c r="B32" s="271"/>
      <c r="C32" s="888" t="s">
        <v>85</v>
      </c>
      <c r="D32" s="888"/>
      <c r="E32" s="339">
        <v>1607.5540000000001</v>
      </c>
      <c r="F32" s="339">
        <v>1913.826</v>
      </c>
      <c r="G32" s="339">
        <v>2167.8449999999998</v>
      </c>
      <c r="H32" s="339">
        <v>2483.4639999999999</v>
      </c>
      <c r="I32" s="273"/>
    </row>
    <row r="33" spans="2:9" x14ac:dyDescent="0.35">
      <c r="B33" s="271"/>
      <c r="C33" s="870" t="s">
        <v>1286</v>
      </c>
      <c r="D33" s="870"/>
      <c r="E33" s="190">
        <f>SUM(E30:E32)</f>
        <v>48678.773000000001</v>
      </c>
      <c r="F33" s="190">
        <v>50911.700000000004</v>
      </c>
      <c r="G33" s="190">
        <v>51231.517</v>
      </c>
      <c r="H33" s="190">
        <v>53205.392999999996</v>
      </c>
      <c r="I33" s="273"/>
    </row>
    <row r="34" spans="2:9" x14ac:dyDescent="0.35">
      <c r="B34" s="271"/>
      <c r="C34" s="272"/>
      <c r="D34" s="272"/>
      <c r="E34" s="440"/>
      <c r="F34" s="440"/>
      <c r="G34" s="440"/>
      <c r="H34" s="440"/>
      <c r="I34" s="273"/>
    </row>
    <row r="35" spans="2:9" x14ac:dyDescent="0.35">
      <c r="B35" s="271"/>
      <c r="C35" s="272"/>
      <c r="D35" s="272"/>
      <c r="E35" s="440"/>
      <c r="F35" s="440"/>
      <c r="G35" s="440"/>
      <c r="H35" s="440"/>
      <c r="I35" s="273"/>
    </row>
    <row r="36" spans="2:9" x14ac:dyDescent="0.35">
      <c r="B36" s="271" t="s">
        <v>1292</v>
      </c>
      <c r="C36" s="310" t="s">
        <v>1293</v>
      </c>
      <c r="D36" s="272"/>
      <c r="E36" s="440"/>
      <c r="F36" s="440"/>
      <c r="G36" s="440"/>
      <c r="H36" s="440"/>
      <c r="I36" s="273"/>
    </row>
    <row r="37" spans="2:9" x14ac:dyDescent="0.35">
      <c r="B37" s="415"/>
      <c r="C37" s="272"/>
      <c r="D37" s="272"/>
      <c r="E37" s="440"/>
      <c r="F37" s="440"/>
      <c r="G37" s="440"/>
      <c r="H37" s="440"/>
      <c r="I37" s="273"/>
    </row>
    <row r="38" spans="2:9" x14ac:dyDescent="0.35">
      <c r="B38" s="271"/>
      <c r="C38" s="314" t="s">
        <v>1489</v>
      </c>
      <c r="D38" s="272"/>
      <c r="E38" s="272"/>
      <c r="F38" s="272"/>
      <c r="G38" s="272"/>
      <c r="H38" s="272"/>
      <c r="I38" s="273"/>
    </row>
    <row r="39" spans="2:9" x14ac:dyDescent="0.35">
      <c r="B39" s="271"/>
      <c r="C39" s="281"/>
      <c r="D39" s="272"/>
      <c r="E39" s="272"/>
      <c r="F39" s="272"/>
      <c r="G39" s="272"/>
      <c r="H39" s="272"/>
      <c r="I39" s="273"/>
    </row>
    <row r="40" spans="2:9" x14ac:dyDescent="0.35">
      <c r="B40" s="271"/>
      <c r="C40" s="281"/>
      <c r="D40" s="272"/>
      <c r="E40" s="666">
        <v>2025</v>
      </c>
      <c r="F40" s="536">
        <v>2024</v>
      </c>
      <c r="G40" s="536">
        <v>2023</v>
      </c>
      <c r="H40" s="536">
        <v>2022</v>
      </c>
      <c r="I40" s="273"/>
    </row>
    <row r="41" spans="2:9" x14ac:dyDescent="0.35">
      <c r="B41" s="271"/>
      <c r="C41" s="888" t="s">
        <v>1284</v>
      </c>
      <c r="D41" s="888"/>
      <c r="E41" s="339">
        <v>0</v>
      </c>
      <c r="F41" s="339">
        <v>5160.9089999999997</v>
      </c>
      <c r="G41" s="339">
        <v>4105.2523069999997</v>
      </c>
      <c r="H41" s="339">
        <v>4500</v>
      </c>
      <c r="I41" s="273"/>
    </row>
    <row r="42" spans="2:9" x14ac:dyDescent="0.35">
      <c r="B42" s="271"/>
      <c r="C42" s="888" t="s">
        <v>1285</v>
      </c>
      <c r="D42" s="888"/>
      <c r="E42" s="339">
        <v>164.29353800000001</v>
      </c>
      <c r="F42" s="339">
        <v>663.67061100000001</v>
      </c>
      <c r="G42" s="339">
        <v>500</v>
      </c>
      <c r="H42" s="339">
        <v>300</v>
      </c>
      <c r="I42" s="273"/>
    </row>
    <row r="43" spans="2:9" x14ac:dyDescent="0.35">
      <c r="B43" s="271"/>
      <c r="C43" s="857" t="s">
        <v>1286</v>
      </c>
      <c r="D43" s="859"/>
      <c r="E43" s="190">
        <f>E41+E42</f>
        <v>164.29353800000001</v>
      </c>
      <c r="F43" s="190">
        <v>5824.5796109999992</v>
      </c>
      <c r="G43" s="190">
        <v>4605.2523069999997</v>
      </c>
      <c r="H43" s="190">
        <v>4800</v>
      </c>
      <c r="I43" s="273"/>
    </row>
    <row r="44" spans="2:9" x14ac:dyDescent="0.35">
      <c r="B44" s="271"/>
      <c r="C44" s="283"/>
      <c r="D44" s="283"/>
      <c r="E44" s="438"/>
      <c r="F44" s="438"/>
      <c r="G44" s="438"/>
      <c r="H44" s="438"/>
      <c r="I44" s="273"/>
    </row>
    <row r="45" spans="2:9" x14ac:dyDescent="0.35">
      <c r="B45" s="271"/>
      <c r="C45" s="888" t="s">
        <v>1287</v>
      </c>
      <c r="D45" s="888"/>
      <c r="E45" s="339">
        <v>0</v>
      </c>
      <c r="F45" s="339">
        <v>5525</v>
      </c>
      <c r="G45" s="339">
        <v>4350</v>
      </c>
      <c r="H45" s="439">
        <v>4800</v>
      </c>
      <c r="I45" s="273"/>
    </row>
    <row r="46" spans="2:9" x14ac:dyDescent="0.35">
      <c r="B46" s="271"/>
      <c r="C46" s="888" t="s">
        <v>1288</v>
      </c>
      <c r="D46" s="888"/>
      <c r="E46" s="339">
        <v>0</v>
      </c>
      <c r="F46" s="531">
        <v>138.67061100000001</v>
      </c>
      <c r="G46" s="531"/>
      <c r="H46" s="575"/>
      <c r="I46" s="273"/>
    </row>
    <row r="47" spans="2:9" x14ac:dyDescent="0.35">
      <c r="B47" s="271"/>
      <c r="C47" s="888" t="s">
        <v>1289</v>
      </c>
      <c r="D47" s="888"/>
      <c r="E47" s="339">
        <v>164.29353800000001</v>
      </c>
      <c r="F47" s="339">
        <v>160.90967599999999</v>
      </c>
      <c r="G47" s="531">
        <v>255.252307</v>
      </c>
      <c r="H47" s="575"/>
      <c r="I47" s="273"/>
    </row>
    <row r="48" spans="2:9" x14ac:dyDescent="0.35">
      <c r="B48" s="271"/>
      <c r="C48" s="888" t="s">
        <v>1290</v>
      </c>
      <c r="D48" s="888"/>
      <c r="E48" s="339"/>
      <c r="F48" s="531"/>
      <c r="G48" s="531"/>
      <c r="H48" s="575"/>
      <c r="I48" s="273"/>
    </row>
    <row r="49" spans="2:9" x14ac:dyDescent="0.35">
      <c r="B49" s="271"/>
      <c r="C49" s="888" t="s">
        <v>1291</v>
      </c>
      <c r="D49" s="888"/>
      <c r="E49" s="339"/>
      <c r="F49" s="531"/>
      <c r="G49" s="531"/>
      <c r="H49" s="575"/>
      <c r="I49" s="273"/>
    </row>
    <row r="50" spans="2:9" x14ac:dyDescent="0.35">
      <c r="B50" s="271"/>
      <c r="C50" s="888" t="s">
        <v>1488</v>
      </c>
      <c r="D50" s="888"/>
      <c r="E50" s="339"/>
      <c r="F50" s="531"/>
      <c r="G50" s="531"/>
      <c r="H50" s="575"/>
      <c r="I50" s="273"/>
    </row>
    <row r="51" spans="2:9" x14ac:dyDescent="0.35">
      <c r="B51" s="271"/>
      <c r="C51" s="888" t="s">
        <v>85</v>
      </c>
      <c r="D51" s="888"/>
      <c r="E51" s="339"/>
      <c r="F51" s="531"/>
      <c r="G51" s="531"/>
      <c r="H51" s="575"/>
      <c r="I51" s="273"/>
    </row>
    <row r="52" spans="2:9" x14ac:dyDescent="0.35">
      <c r="B52" s="271"/>
      <c r="C52" s="857" t="s">
        <v>1286</v>
      </c>
      <c r="D52" s="859"/>
      <c r="E52" s="190">
        <f>SUM(E45:E51)</f>
        <v>164.29353800000001</v>
      </c>
      <c r="F52" s="190">
        <v>5824.5802869999998</v>
      </c>
      <c r="G52" s="190">
        <v>4605.2523069999997</v>
      </c>
      <c r="H52" s="190">
        <v>4800</v>
      </c>
      <c r="I52" s="273"/>
    </row>
    <row r="53" spans="2:9" x14ac:dyDescent="0.35">
      <c r="B53" s="271"/>
      <c r="C53" s="283"/>
      <c r="D53" s="283"/>
      <c r="E53" s="438"/>
      <c r="F53" s="438"/>
      <c r="G53" s="438"/>
      <c r="H53" s="438"/>
      <c r="I53" s="273"/>
    </row>
    <row r="54" spans="2:9" x14ac:dyDescent="0.35">
      <c r="B54" s="271"/>
      <c r="C54" s="888" t="s">
        <v>209</v>
      </c>
      <c r="D54" s="888"/>
      <c r="E54" s="339">
        <v>164.29353800000001</v>
      </c>
      <c r="F54" s="339">
        <v>5824.58</v>
      </c>
      <c r="G54" s="339">
        <v>4605.2523069999997</v>
      </c>
      <c r="H54" s="339">
        <v>4800</v>
      </c>
      <c r="I54" s="273"/>
    </row>
    <row r="55" spans="2:9" x14ac:dyDescent="0.35">
      <c r="B55" s="271"/>
      <c r="C55" s="888" t="s">
        <v>211</v>
      </c>
      <c r="D55" s="888"/>
      <c r="E55" s="339">
        <v>0</v>
      </c>
      <c r="F55" s="339"/>
      <c r="G55" s="339"/>
      <c r="H55" s="339"/>
      <c r="I55" s="273"/>
    </row>
    <row r="56" spans="2:9" x14ac:dyDescent="0.35">
      <c r="B56" s="271"/>
      <c r="C56" s="888" t="s">
        <v>85</v>
      </c>
      <c r="D56" s="888"/>
      <c r="E56" s="339">
        <v>0</v>
      </c>
      <c r="F56" s="339"/>
      <c r="G56" s="339"/>
      <c r="H56" s="339"/>
      <c r="I56" s="273"/>
    </row>
    <row r="57" spans="2:9" x14ac:dyDescent="0.35">
      <c r="B57" s="271"/>
      <c r="C57" s="857" t="s">
        <v>1286</v>
      </c>
      <c r="D57" s="859"/>
      <c r="E57" s="190">
        <f>SUM(E54:E56)</f>
        <v>164.29353800000001</v>
      </c>
      <c r="F57" s="190">
        <v>5824.58</v>
      </c>
      <c r="G57" s="190">
        <v>4605.2523069999997</v>
      </c>
      <c r="H57" s="190">
        <v>4800</v>
      </c>
      <c r="I57" s="273"/>
    </row>
    <row r="58" spans="2:9" ht="15" thickBot="1" x14ac:dyDescent="0.4">
      <c r="B58" s="441"/>
      <c r="C58" s="352"/>
      <c r="D58" s="352"/>
      <c r="E58" s="352"/>
      <c r="F58" s="352"/>
      <c r="G58" s="352"/>
      <c r="H58" s="352"/>
      <c r="I58" s="353"/>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42"/>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3" tint="0.39997558519241921"/>
    <pageSetUpPr fitToPage="1"/>
  </sheetPr>
  <dimension ref="A1:CF78"/>
  <sheetViews>
    <sheetView showGridLines="0" view="pageBreakPreview" topLeftCell="A23" zoomScale="60" zoomScaleNormal="100" workbookViewId="0">
      <selection activeCell="D22" sqref="D22"/>
    </sheetView>
  </sheetViews>
  <sheetFormatPr baseColWidth="10" defaultColWidth="11.453125" defaultRowHeight="12.5" x14ac:dyDescent="0.25"/>
  <cols>
    <col min="1" max="1" width="5" style="355" customWidth="1"/>
    <col min="2" max="2" width="8.453125" style="443" customWidth="1"/>
    <col min="3" max="11" width="11.453125" style="444"/>
    <col min="12" max="12" width="3.7265625" style="444" customWidth="1"/>
    <col min="13" max="84" width="11.453125" style="355"/>
    <col min="85" max="16384" width="11.453125" style="444"/>
  </cols>
  <sheetData>
    <row r="1" spans="1:84" ht="13" thickBot="1" x14ac:dyDescent="0.3"/>
    <row r="2" spans="1:84" s="450" customFormat="1" ht="15" customHeight="1" x14ac:dyDescent="0.35">
      <c r="A2" s="445"/>
      <c r="B2" s="446"/>
      <c r="C2" s="447" t="s">
        <v>1297</v>
      </c>
      <c r="D2" s="448"/>
      <c r="E2" s="448"/>
      <c r="F2" s="448"/>
      <c r="G2" s="448"/>
      <c r="H2" s="448"/>
      <c r="I2" s="448"/>
      <c r="J2" s="448"/>
      <c r="K2" s="448"/>
      <c r="L2" s="449"/>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row>
    <row r="3" spans="1:84" ht="13" x14ac:dyDescent="0.3">
      <c r="B3" s="451"/>
      <c r="C3" s="310" t="s">
        <v>1490</v>
      </c>
      <c r="D3" s="283"/>
      <c r="E3" s="283"/>
      <c r="F3" s="283"/>
      <c r="G3" s="283"/>
      <c r="H3" s="283"/>
      <c r="I3" s="283"/>
      <c r="J3" s="283"/>
      <c r="K3" s="283"/>
      <c r="L3" s="452"/>
    </row>
    <row r="4" spans="1:84" x14ac:dyDescent="0.25">
      <c r="B4" s="451"/>
      <c r="C4" s="281"/>
      <c r="D4" s="281" t="s">
        <v>1491</v>
      </c>
      <c r="E4" s="283"/>
      <c r="F4" s="283"/>
      <c r="G4" s="283"/>
      <c r="H4" s="283"/>
      <c r="I4" s="283"/>
      <c r="J4" s="283"/>
      <c r="K4" s="283"/>
      <c r="L4" s="452"/>
    </row>
    <row r="5" spans="1:84" x14ac:dyDescent="0.25">
      <c r="B5" s="451"/>
      <c r="C5" s="281"/>
      <c r="D5" s="281" t="s">
        <v>1492</v>
      </c>
      <c r="E5" s="283"/>
      <c r="F5" s="283"/>
      <c r="G5" s="283"/>
      <c r="H5" s="283"/>
      <c r="I5" s="283"/>
      <c r="J5" s="283"/>
      <c r="K5" s="283"/>
      <c r="L5" s="452"/>
    </row>
    <row r="6" spans="1:84" x14ac:dyDescent="0.25">
      <c r="B6" s="451"/>
      <c r="C6" s="281"/>
      <c r="D6" s="281" t="s">
        <v>1493</v>
      </c>
      <c r="E6" s="283"/>
      <c r="F6" s="283"/>
      <c r="G6" s="283"/>
      <c r="H6" s="283"/>
      <c r="I6" s="283"/>
      <c r="J6" s="283"/>
      <c r="K6" s="283"/>
      <c r="L6" s="452"/>
    </row>
    <row r="7" spans="1:84" ht="21.75" customHeight="1" x14ac:dyDescent="0.25">
      <c r="B7" s="451"/>
      <c r="C7" s="283"/>
      <c r="D7" s="283"/>
      <c r="E7" s="283"/>
      <c r="F7" s="283"/>
      <c r="G7" s="283"/>
      <c r="H7" s="283"/>
      <c r="I7" s="283"/>
      <c r="J7" s="283"/>
      <c r="K7" s="283"/>
      <c r="L7" s="452"/>
    </row>
    <row r="8" spans="1:84" s="455" customFormat="1" ht="15" customHeight="1" x14ac:dyDescent="0.35">
      <c r="A8" s="373"/>
      <c r="B8" s="362"/>
      <c r="C8" s="453" t="s">
        <v>1494</v>
      </c>
      <c r="D8" s="453"/>
      <c r="E8" s="453"/>
      <c r="F8" s="453"/>
      <c r="G8" s="453"/>
      <c r="H8" s="453"/>
      <c r="I8" s="453"/>
      <c r="J8" s="453"/>
      <c r="K8" s="453"/>
      <c r="L8" s="454"/>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c r="CA8" s="373"/>
      <c r="CB8" s="373"/>
      <c r="CC8" s="373"/>
      <c r="CD8" s="373"/>
      <c r="CE8" s="373"/>
      <c r="CF8" s="373"/>
    </row>
    <row r="9" spans="1:84" x14ac:dyDescent="0.25">
      <c r="B9" s="451"/>
      <c r="C9" s="283"/>
      <c r="D9" s="283"/>
      <c r="E9" s="283"/>
      <c r="F9" s="283"/>
      <c r="G9" s="283"/>
      <c r="H9" s="283"/>
      <c r="I9" s="283"/>
      <c r="J9" s="283"/>
      <c r="K9" s="283"/>
      <c r="L9" s="452"/>
    </row>
    <row r="10" spans="1:84" x14ac:dyDescent="0.25">
      <c r="B10" s="451"/>
      <c r="C10" s="283"/>
      <c r="D10" s="283"/>
      <c r="E10" s="283"/>
      <c r="F10" s="283"/>
      <c r="G10" s="283"/>
      <c r="H10" s="283"/>
      <c r="I10" s="283"/>
      <c r="J10" s="283"/>
      <c r="K10" s="283"/>
      <c r="L10" s="452"/>
    </row>
    <row r="11" spans="1:84" ht="13" x14ac:dyDescent="0.3">
      <c r="B11" s="456" t="s">
        <v>1178</v>
      </c>
      <c r="C11" s="283" t="s">
        <v>1495</v>
      </c>
      <c r="D11" s="283"/>
      <c r="E11" s="283"/>
      <c r="F11" s="283"/>
      <c r="G11" s="283"/>
      <c r="H11" s="283"/>
      <c r="I11" s="283"/>
      <c r="J11" s="283"/>
      <c r="K11" s="283"/>
      <c r="L11" s="452"/>
    </row>
    <row r="12" spans="1:84" x14ac:dyDescent="0.25">
      <c r="B12" s="451"/>
      <c r="C12" s="283"/>
      <c r="D12" s="283"/>
      <c r="E12" s="283"/>
      <c r="F12" s="283"/>
      <c r="G12" s="283"/>
      <c r="H12" s="283"/>
      <c r="I12" s="283"/>
      <c r="J12" s="283"/>
      <c r="K12" s="283"/>
      <c r="L12" s="452"/>
    </row>
    <row r="13" spans="1:84" ht="13" x14ac:dyDescent="0.3">
      <c r="B13" s="456" t="s">
        <v>1186</v>
      </c>
      <c r="C13" s="294" t="s">
        <v>1496</v>
      </c>
      <c r="D13" s="283"/>
      <c r="E13" s="283"/>
      <c r="F13" s="283"/>
      <c r="G13" s="283"/>
      <c r="H13" s="283"/>
      <c r="I13" s="283"/>
      <c r="J13" s="283"/>
      <c r="K13" s="283"/>
      <c r="L13" s="452"/>
    </row>
    <row r="14" spans="1:84" x14ac:dyDescent="0.25">
      <c r="B14" s="451"/>
      <c r="C14" s="281" t="s">
        <v>1497</v>
      </c>
      <c r="D14" s="283"/>
      <c r="E14" s="283"/>
      <c r="F14" s="283"/>
      <c r="G14" s="283"/>
      <c r="H14" s="283"/>
      <c r="I14" s="283"/>
      <c r="J14" s="283"/>
      <c r="K14" s="283"/>
      <c r="L14" s="452"/>
    </row>
    <row r="15" spans="1:84" x14ac:dyDescent="0.25">
      <c r="B15" s="451"/>
      <c r="C15" s="283" t="s">
        <v>1498</v>
      </c>
      <c r="D15" s="283"/>
      <c r="E15" s="283"/>
      <c r="F15" s="283"/>
      <c r="G15" s="283"/>
      <c r="H15" s="283"/>
      <c r="I15" s="283"/>
      <c r="J15" s="283"/>
      <c r="K15" s="283"/>
      <c r="L15" s="452"/>
    </row>
    <row r="16" spans="1:84" x14ac:dyDescent="0.25">
      <c r="B16" s="451"/>
      <c r="C16" s="283" t="s">
        <v>1499</v>
      </c>
      <c r="D16" s="283"/>
      <c r="E16" s="283"/>
      <c r="F16" s="283"/>
      <c r="G16" s="283"/>
      <c r="H16" s="283"/>
      <c r="I16" s="283"/>
      <c r="J16" s="283"/>
      <c r="K16" s="283"/>
      <c r="L16" s="452"/>
    </row>
    <row r="17" spans="1:84" x14ac:dyDescent="0.25">
      <c r="B17" s="451"/>
      <c r="C17" s="283" t="s">
        <v>1500</v>
      </c>
      <c r="D17" s="283"/>
      <c r="E17" s="283"/>
      <c r="F17" s="283"/>
      <c r="G17" s="283"/>
      <c r="H17" s="283"/>
      <c r="I17" s="283"/>
      <c r="J17" s="283"/>
      <c r="K17" s="283"/>
      <c r="L17" s="452"/>
    </row>
    <row r="18" spans="1:84" x14ac:dyDescent="0.25">
      <c r="B18" s="451"/>
      <c r="C18" s="283" t="s">
        <v>1501</v>
      </c>
      <c r="D18" s="283"/>
      <c r="E18" s="283"/>
      <c r="F18" s="283"/>
      <c r="G18" s="283"/>
      <c r="H18" s="283"/>
      <c r="I18" s="283"/>
      <c r="J18" s="283"/>
      <c r="K18" s="283"/>
      <c r="L18" s="452"/>
    </row>
    <row r="19" spans="1:84" x14ac:dyDescent="0.25">
      <c r="B19" s="451"/>
      <c r="C19" s="283" t="s">
        <v>1502</v>
      </c>
      <c r="D19" s="283"/>
      <c r="E19" s="283"/>
      <c r="F19" s="283"/>
      <c r="G19" s="283"/>
      <c r="H19" s="283"/>
      <c r="I19" s="283"/>
      <c r="J19" s="283"/>
      <c r="K19" s="283"/>
      <c r="L19" s="452"/>
    </row>
    <row r="20" spans="1:84" x14ac:dyDescent="0.25">
      <c r="B20" s="451"/>
      <c r="C20" s="283" t="s">
        <v>1503</v>
      </c>
      <c r="D20" s="283"/>
      <c r="E20" s="283"/>
      <c r="F20" s="283"/>
      <c r="G20" s="283"/>
      <c r="H20" s="283"/>
      <c r="I20" s="283"/>
      <c r="J20" s="283"/>
      <c r="K20" s="283"/>
      <c r="L20" s="452"/>
    </row>
    <row r="21" spans="1:84" x14ac:dyDescent="0.25">
      <c r="B21" s="451"/>
      <c r="C21" s="457" t="s">
        <v>1504</v>
      </c>
      <c r="D21" s="283"/>
      <c r="E21" s="283"/>
      <c r="F21" s="283"/>
      <c r="G21" s="283"/>
      <c r="H21" s="283"/>
      <c r="I21" s="283"/>
      <c r="J21" s="283"/>
      <c r="K21" s="283"/>
      <c r="L21" s="452"/>
    </row>
    <row r="22" spans="1:84" ht="13" x14ac:dyDescent="0.3">
      <c r="B22" s="456" t="s">
        <v>1200</v>
      </c>
      <c r="C22" s="294" t="s">
        <v>1193</v>
      </c>
      <c r="D22" s="283"/>
      <c r="E22" s="283"/>
      <c r="F22" s="283"/>
      <c r="G22" s="283"/>
      <c r="H22" s="283"/>
      <c r="I22" s="283"/>
      <c r="J22" s="283"/>
      <c r="K22" s="283"/>
      <c r="L22" s="452"/>
    </row>
    <row r="23" spans="1:84" x14ac:dyDescent="0.25">
      <c r="B23" s="451"/>
      <c r="C23" s="283"/>
      <c r="D23" s="283"/>
      <c r="E23" s="283"/>
      <c r="F23" s="283"/>
      <c r="G23" s="283"/>
      <c r="H23" s="283"/>
      <c r="I23" s="283"/>
      <c r="J23" s="283"/>
      <c r="K23" s="283"/>
      <c r="L23" s="452"/>
    </row>
    <row r="24" spans="1:84" x14ac:dyDescent="0.25">
      <c r="B24" s="451"/>
      <c r="C24" s="458" t="s">
        <v>1505</v>
      </c>
      <c r="D24" s="283"/>
      <c r="E24" s="283"/>
      <c r="F24" s="283"/>
      <c r="G24" s="283"/>
      <c r="H24" s="283"/>
      <c r="I24" s="283"/>
      <c r="J24" s="283"/>
      <c r="K24" s="283"/>
      <c r="L24" s="452"/>
    </row>
    <row r="25" spans="1:84" x14ac:dyDescent="0.25">
      <c r="B25" s="451"/>
      <c r="C25" s="281" t="s">
        <v>1506</v>
      </c>
      <c r="D25" s="283"/>
      <c r="E25" s="283"/>
      <c r="F25" s="283"/>
      <c r="G25" s="283"/>
      <c r="H25" s="283"/>
      <c r="I25" s="283"/>
      <c r="J25" s="283"/>
      <c r="K25" s="283"/>
      <c r="L25" s="452"/>
    </row>
    <row r="26" spans="1:84" s="278" customFormat="1" x14ac:dyDescent="0.25">
      <c r="A26" s="276"/>
      <c r="B26" s="279"/>
      <c r="C26" s="281" t="s">
        <v>1507</v>
      </c>
      <c r="D26" s="281"/>
      <c r="E26" s="281"/>
      <c r="F26" s="281"/>
      <c r="G26" s="281"/>
      <c r="H26" s="281"/>
      <c r="I26" s="281"/>
      <c r="J26" s="281"/>
      <c r="K26" s="281"/>
      <c r="L26" s="282"/>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row>
    <row r="27" spans="1:84" s="278" customFormat="1" x14ac:dyDescent="0.25">
      <c r="A27" s="276"/>
      <c r="B27" s="279"/>
      <c r="C27" s="283" t="s">
        <v>1508</v>
      </c>
      <c r="D27" s="281"/>
      <c r="E27" s="281"/>
      <c r="F27" s="281"/>
      <c r="G27" s="281"/>
      <c r="H27" s="281"/>
      <c r="I27" s="281"/>
      <c r="J27" s="281"/>
      <c r="K27" s="281"/>
      <c r="L27" s="282"/>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row>
    <row r="28" spans="1:84" s="278" customFormat="1" x14ac:dyDescent="0.25">
      <c r="A28" s="276"/>
      <c r="B28" s="279"/>
      <c r="C28" s="281"/>
      <c r="D28" s="281"/>
      <c r="E28" s="281"/>
      <c r="F28" s="281"/>
      <c r="G28" s="281"/>
      <c r="H28" s="281"/>
      <c r="I28" s="281"/>
      <c r="J28" s="281"/>
      <c r="K28" s="281"/>
      <c r="L28" s="282"/>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row>
    <row r="29" spans="1:84" x14ac:dyDescent="0.25">
      <c r="B29" s="451"/>
      <c r="C29" s="283"/>
      <c r="D29" s="283"/>
      <c r="E29" s="283"/>
      <c r="F29" s="283"/>
      <c r="G29" s="283"/>
      <c r="H29" s="283"/>
      <c r="I29" s="283"/>
      <c r="J29" s="283"/>
      <c r="K29" s="283"/>
      <c r="L29" s="452"/>
    </row>
    <row r="30" spans="1:84" x14ac:dyDescent="0.25">
      <c r="B30" s="451"/>
      <c r="C30" s="458" t="s">
        <v>1509</v>
      </c>
      <c r="D30" s="283"/>
      <c r="E30" s="283"/>
      <c r="F30" s="283"/>
      <c r="G30" s="283"/>
      <c r="H30" s="283"/>
      <c r="I30" s="283"/>
      <c r="J30" s="283"/>
      <c r="K30" s="283"/>
      <c r="L30" s="452"/>
    </row>
    <row r="31" spans="1:84" ht="119.25" customHeight="1" x14ac:dyDescent="0.25">
      <c r="B31" s="451"/>
      <c r="C31" s="891" t="s">
        <v>1510</v>
      </c>
      <c r="D31" s="892"/>
      <c r="E31" s="892"/>
      <c r="F31" s="892"/>
      <c r="G31" s="892"/>
      <c r="H31" s="892"/>
      <c r="I31" s="892"/>
      <c r="J31" s="892"/>
      <c r="K31" s="283"/>
      <c r="L31" s="452"/>
    </row>
    <row r="32" spans="1:84" x14ac:dyDescent="0.25">
      <c r="B32" s="451"/>
      <c r="C32" s="281"/>
      <c r="D32" s="283"/>
      <c r="E32" s="283"/>
      <c r="F32" s="283"/>
      <c r="G32" s="283"/>
      <c r="H32" s="283"/>
      <c r="I32" s="283"/>
      <c r="J32" s="283"/>
      <c r="K32" s="283"/>
      <c r="L32" s="452"/>
    </row>
    <row r="33" spans="1:84" ht="13" x14ac:dyDescent="0.3">
      <c r="B33" s="456" t="s">
        <v>1511</v>
      </c>
      <c r="C33" s="294" t="s">
        <v>1512</v>
      </c>
      <c r="D33" s="283"/>
      <c r="E33" s="283"/>
      <c r="F33" s="283"/>
      <c r="G33" s="283"/>
      <c r="H33" s="283"/>
      <c r="I33" s="283"/>
      <c r="J33" s="283"/>
      <c r="K33" s="283"/>
      <c r="L33" s="452"/>
    </row>
    <row r="34" spans="1:84" x14ac:dyDescent="0.25">
      <c r="B34" s="451"/>
      <c r="C34" s="283"/>
      <c r="D34" s="283"/>
      <c r="E34" s="283"/>
      <c r="F34" s="283"/>
      <c r="G34" s="283"/>
      <c r="H34" s="283"/>
      <c r="I34" s="283"/>
      <c r="J34" s="283"/>
      <c r="K34" s="283"/>
      <c r="L34" s="452"/>
    </row>
    <row r="35" spans="1:84" x14ac:dyDescent="0.25">
      <c r="B35" s="451"/>
      <c r="C35" s="458" t="s">
        <v>1513</v>
      </c>
      <c r="D35" s="283"/>
      <c r="E35" s="283"/>
      <c r="F35" s="283"/>
      <c r="G35" s="283"/>
      <c r="H35" s="283"/>
      <c r="I35" s="283"/>
      <c r="J35" s="283"/>
      <c r="K35" s="283"/>
      <c r="L35" s="452"/>
    </row>
    <row r="36" spans="1:84" x14ac:dyDescent="0.25">
      <c r="B36" s="451"/>
      <c r="C36" s="281" t="s">
        <v>1171</v>
      </c>
      <c r="D36" s="283"/>
      <c r="E36" s="283"/>
      <c r="F36" s="283"/>
      <c r="G36" s="283"/>
      <c r="H36" s="283"/>
      <c r="I36" s="283"/>
      <c r="J36" s="283"/>
      <c r="K36" s="283"/>
      <c r="L36" s="452"/>
    </row>
    <row r="37" spans="1:84" x14ac:dyDescent="0.25">
      <c r="B37" s="451"/>
      <c r="C37" s="283"/>
      <c r="D37" s="283"/>
      <c r="E37" s="283"/>
      <c r="F37" s="283"/>
      <c r="G37" s="283"/>
      <c r="H37" s="283"/>
      <c r="I37" s="283"/>
      <c r="J37" s="283"/>
      <c r="K37" s="283"/>
      <c r="L37" s="452"/>
    </row>
    <row r="38" spans="1:84" x14ac:dyDescent="0.25">
      <c r="B38" s="451"/>
      <c r="C38" s="283"/>
      <c r="D38" s="283"/>
      <c r="E38" s="283"/>
      <c r="F38" s="283"/>
      <c r="G38" s="283"/>
      <c r="H38" s="283"/>
      <c r="I38" s="283"/>
      <c r="J38" s="283"/>
      <c r="K38" s="283"/>
      <c r="L38" s="452"/>
    </row>
    <row r="39" spans="1:84" x14ac:dyDescent="0.25">
      <c r="B39" s="451"/>
      <c r="C39" s="458" t="s">
        <v>1514</v>
      </c>
      <c r="D39" s="283"/>
      <c r="E39" s="283"/>
      <c r="F39" s="283"/>
      <c r="G39" s="283"/>
      <c r="H39" s="283"/>
      <c r="I39" s="283"/>
      <c r="J39" s="283"/>
      <c r="K39" s="283"/>
      <c r="L39" s="452"/>
    </row>
    <row r="40" spans="1:84" x14ac:dyDescent="0.25">
      <c r="B40" s="451"/>
      <c r="C40" s="283" t="s">
        <v>1515</v>
      </c>
      <c r="D40" s="283"/>
      <c r="E40" s="283"/>
      <c r="F40" s="283"/>
      <c r="G40" s="283"/>
      <c r="H40" s="283"/>
      <c r="I40" s="283"/>
      <c r="J40" s="283"/>
      <c r="K40" s="283"/>
      <c r="L40" s="452"/>
    </row>
    <row r="41" spans="1:84" x14ac:dyDescent="0.25">
      <c r="B41" s="451"/>
      <c r="C41" s="283" t="s">
        <v>1516</v>
      </c>
      <c r="D41" s="283"/>
      <c r="E41" s="283"/>
      <c r="F41" s="283"/>
      <c r="G41" s="283"/>
      <c r="H41" s="283"/>
      <c r="I41" s="283"/>
      <c r="J41" s="283"/>
      <c r="K41" s="283"/>
      <c r="L41" s="452"/>
    </row>
    <row r="42" spans="1:84" x14ac:dyDescent="0.25">
      <c r="B42" s="451"/>
      <c r="C42" s="283"/>
      <c r="D42" s="283"/>
      <c r="E42" s="283"/>
      <c r="F42" s="283"/>
      <c r="G42" s="283"/>
      <c r="H42" s="283"/>
      <c r="I42" s="283"/>
      <c r="J42" s="283"/>
      <c r="K42" s="283"/>
      <c r="L42" s="452"/>
    </row>
    <row r="43" spans="1:84" ht="13" x14ac:dyDescent="0.3">
      <c r="B43" s="456">
        <v>3.4</v>
      </c>
      <c r="C43" s="176" t="s">
        <v>1232</v>
      </c>
      <c r="D43" s="283"/>
      <c r="E43" s="283"/>
      <c r="F43" s="283"/>
      <c r="G43" s="283"/>
      <c r="H43" s="283"/>
      <c r="I43" s="283"/>
      <c r="J43" s="283"/>
      <c r="K43" s="283"/>
      <c r="L43" s="452"/>
    </row>
    <row r="44" spans="1:84" ht="13" x14ac:dyDescent="0.3">
      <c r="B44" s="456"/>
      <c r="C44" s="176"/>
      <c r="D44" s="283"/>
      <c r="E44" s="283"/>
      <c r="F44" s="283"/>
      <c r="G44" s="283"/>
      <c r="H44" s="283"/>
      <c r="I44" s="283"/>
      <c r="J44" s="283"/>
      <c r="K44" s="283"/>
      <c r="L44" s="452"/>
    </row>
    <row r="45" spans="1:84" x14ac:dyDescent="0.25">
      <c r="B45" s="451"/>
      <c r="C45" s="283" t="s">
        <v>1517</v>
      </c>
      <c r="D45" s="283"/>
      <c r="E45" s="283"/>
      <c r="F45" s="283"/>
      <c r="G45" s="283"/>
      <c r="H45" s="283"/>
      <c r="I45" s="283"/>
      <c r="J45" s="283"/>
      <c r="K45" s="283"/>
      <c r="L45" s="452"/>
    </row>
    <row r="46" spans="1:84" x14ac:dyDescent="0.25">
      <c r="B46" s="451"/>
      <c r="C46" s="283" t="s">
        <v>1518</v>
      </c>
      <c r="D46" s="283"/>
      <c r="E46" s="283"/>
      <c r="F46" s="283"/>
      <c r="G46" s="283"/>
      <c r="H46" s="283"/>
      <c r="I46" s="283"/>
      <c r="J46" s="283"/>
      <c r="K46" s="283"/>
      <c r="L46" s="452"/>
    </row>
    <row r="47" spans="1:84" x14ac:dyDescent="0.25">
      <c r="B47" s="451"/>
      <c r="C47" s="283"/>
      <c r="D47" s="283"/>
      <c r="E47" s="283"/>
      <c r="F47" s="283"/>
      <c r="G47" s="283"/>
      <c r="H47" s="283"/>
      <c r="I47" s="283"/>
      <c r="J47" s="283"/>
      <c r="K47" s="283"/>
      <c r="L47" s="452"/>
    </row>
    <row r="48" spans="1:84" s="462" customFormat="1" ht="15" customHeight="1" x14ac:dyDescent="0.35">
      <c r="A48" s="445"/>
      <c r="B48" s="459"/>
      <c r="C48" s="453" t="s">
        <v>1519</v>
      </c>
      <c r="D48" s="460"/>
      <c r="E48" s="460"/>
      <c r="F48" s="460"/>
      <c r="G48" s="460"/>
      <c r="H48" s="460"/>
      <c r="I48" s="460"/>
      <c r="J48" s="460"/>
      <c r="K48" s="460"/>
      <c r="L48" s="461"/>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45"/>
      <c r="BA48" s="445"/>
      <c r="BB48" s="445"/>
      <c r="BC48" s="445"/>
      <c r="BD48" s="445"/>
      <c r="BE48" s="445"/>
      <c r="BF48" s="445"/>
      <c r="BG48" s="445"/>
      <c r="BH48" s="445"/>
      <c r="BI48" s="445"/>
      <c r="BJ48" s="445"/>
      <c r="BK48" s="445"/>
      <c r="BL48" s="445"/>
      <c r="BM48" s="445"/>
      <c r="BN48" s="445"/>
      <c r="BO48" s="445"/>
      <c r="BP48" s="445"/>
      <c r="BQ48" s="445"/>
      <c r="BR48" s="445"/>
      <c r="BS48" s="445"/>
      <c r="BT48" s="445"/>
      <c r="BU48" s="445"/>
      <c r="BV48" s="445"/>
      <c r="BW48" s="445"/>
      <c r="BX48" s="445"/>
      <c r="BY48" s="445"/>
      <c r="BZ48" s="445"/>
      <c r="CA48" s="445"/>
      <c r="CB48" s="445"/>
      <c r="CC48" s="445"/>
      <c r="CD48" s="445"/>
      <c r="CE48" s="445"/>
      <c r="CF48" s="445"/>
    </row>
    <row r="49" spans="2:12" x14ac:dyDescent="0.25">
      <c r="B49" s="451"/>
      <c r="C49" s="283"/>
      <c r="D49" s="283"/>
      <c r="E49" s="283"/>
      <c r="F49" s="283"/>
      <c r="G49" s="283"/>
      <c r="H49" s="283"/>
      <c r="I49" s="283"/>
      <c r="J49" s="283"/>
      <c r="K49" s="283"/>
      <c r="L49" s="452"/>
    </row>
    <row r="50" spans="2:12" x14ac:dyDescent="0.25">
      <c r="B50" s="451"/>
      <c r="C50" s="283" t="s">
        <v>1366</v>
      </c>
      <c r="D50" s="283"/>
      <c r="E50" s="283"/>
      <c r="F50" s="283"/>
      <c r="G50" s="283"/>
      <c r="H50" s="283"/>
      <c r="I50" s="283"/>
      <c r="J50" s="283"/>
      <c r="K50" s="283"/>
      <c r="L50" s="452"/>
    </row>
    <row r="51" spans="2:12" x14ac:dyDescent="0.25">
      <c r="B51" s="451"/>
      <c r="C51" s="283"/>
      <c r="D51" s="283"/>
      <c r="E51" s="283"/>
      <c r="F51" s="283"/>
      <c r="G51" s="283"/>
      <c r="H51" s="283"/>
      <c r="I51" s="283"/>
      <c r="J51" s="283"/>
      <c r="K51" s="283"/>
      <c r="L51" s="452"/>
    </row>
    <row r="52" spans="2:12" ht="13" x14ac:dyDescent="0.3">
      <c r="B52" s="456" t="s">
        <v>1520</v>
      </c>
      <c r="C52" s="294" t="s">
        <v>1521</v>
      </c>
      <c r="D52" s="283"/>
      <c r="E52" s="283"/>
      <c r="F52" s="283"/>
      <c r="G52" s="283"/>
      <c r="H52" s="283"/>
      <c r="I52" s="283"/>
      <c r="J52" s="283"/>
      <c r="K52" s="283"/>
      <c r="L52" s="452"/>
    </row>
    <row r="53" spans="2:12" x14ac:dyDescent="0.25">
      <c r="B53" s="451"/>
      <c r="C53" s="283" t="s">
        <v>1522</v>
      </c>
      <c r="D53" s="283"/>
      <c r="E53" s="283"/>
      <c r="F53" s="283"/>
      <c r="G53" s="283"/>
      <c r="H53" s="283"/>
      <c r="I53" s="283"/>
      <c r="J53" s="283"/>
      <c r="K53" s="283"/>
      <c r="L53" s="452"/>
    </row>
    <row r="54" spans="2:12" x14ac:dyDescent="0.25">
      <c r="B54" s="451"/>
      <c r="C54" s="283" t="s">
        <v>1523</v>
      </c>
      <c r="D54" s="283"/>
      <c r="E54" s="283"/>
      <c r="F54" s="283"/>
      <c r="G54" s="283"/>
      <c r="H54" s="283"/>
      <c r="I54" s="283"/>
      <c r="J54" s="283"/>
      <c r="K54" s="283"/>
      <c r="L54" s="452"/>
    </row>
    <row r="55" spans="2:12" x14ac:dyDescent="0.25">
      <c r="B55" s="451"/>
      <c r="C55" s="281" t="s">
        <v>1524</v>
      </c>
      <c r="D55" s="283"/>
      <c r="E55" s="283"/>
      <c r="F55" s="283"/>
      <c r="G55" s="283"/>
      <c r="H55" s="283"/>
      <c r="I55" s="283"/>
      <c r="J55" s="283"/>
      <c r="K55" s="283"/>
      <c r="L55" s="452"/>
    </row>
    <row r="56" spans="2:12" x14ac:dyDescent="0.25">
      <c r="B56" s="451"/>
      <c r="C56" s="283"/>
      <c r="D56" s="283"/>
      <c r="E56" s="283"/>
      <c r="F56" s="283"/>
      <c r="G56" s="283"/>
      <c r="H56" s="283"/>
      <c r="I56" s="283"/>
      <c r="J56" s="283"/>
      <c r="K56" s="283"/>
      <c r="L56" s="452"/>
    </row>
    <row r="57" spans="2:12" ht="13" x14ac:dyDescent="0.3">
      <c r="B57" s="456" t="s">
        <v>1256</v>
      </c>
      <c r="C57" s="294" t="s">
        <v>1525</v>
      </c>
      <c r="D57" s="283"/>
      <c r="E57" s="283"/>
      <c r="F57" s="283"/>
      <c r="G57" s="283"/>
      <c r="H57" s="283"/>
      <c r="I57" s="283"/>
      <c r="J57" s="283"/>
      <c r="K57" s="283"/>
      <c r="L57" s="452"/>
    </row>
    <row r="58" spans="2:12" x14ac:dyDescent="0.25">
      <c r="B58" s="451"/>
      <c r="C58" s="281" t="s">
        <v>1526</v>
      </c>
      <c r="D58" s="283"/>
      <c r="E58" s="283"/>
      <c r="F58" s="283"/>
      <c r="G58" s="283"/>
      <c r="H58" s="283"/>
      <c r="I58" s="283"/>
      <c r="J58" s="283"/>
      <c r="K58" s="283"/>
      <c r="L58" s="452"/>
    </row>
    <row r="59" spans="2:12" x14ac:dyDescent="0.25">
      <c r="B59" s="451"/>
      <c r="C59" s="281" t="s">
        <v>1527</v>
      </c>
      <c r="D59" s="283"/>
      <c r="E59" s="283"/>
      <c r="F59" s="283"/>
      <c r="G59" s="283"/>
      <c r="H59" s="283"/>
      <c r="I59" s="283"/>
      <c r="J59" s="283"/>
      <c r="K59" s="283"/>
      <c r="L59" s="452"/>
    </row>
    <row r="60" spans="2:12" x14ac:dyDescent="0.25">
      <c r="B60" s="451"/>
      <c r="C60" s="283"/>
      <c r="D60" s="283"/>
      <c r="E60" s="283"/>
      <c r="F60" s="283"/>
      <c r="G60" s="283"/>
      <c r="H60" s="283"/>
      <c r="I60" s="283"/>
      <c r="J60" s="283"/>
      <c r="K60" s="283"/>
      <c r="L60" s="452"/>
    </row>
    <row r="61" spans="2:12" ht="13" x14ac:dyDescent="0.3">
      <c r="B61" s="456" t="s">
        <v>1393</v>
      </c>
      <c r="C61" s="294" t="s">
        <v>1528</v>
      </c>
      <c r="D61" s="283"/>
      <c r="E61" s="283"/>
      <c r="F61" s="283"/>
      <c r="G61" s="283"/>
      <c r="H61" s="283"/>
      <c r="I61" s="283"/>
      <c r="J61" s="283"/>
      <c r="K61" s="283"/>
      <c r="L61" s="452"/>
    </row>
    <row r="62" spans="2:12" x14ac:dyDescent="0.25">
      <c r="B62" s="451"/>
      <c r="C62" s="283" t="s">
        <v>1529</v>
      </c>
      <c r="D62" s="283"/>
      <c r="E62" s="283"/>
      <c r="F62" s="283"/>
      <c r="G62" s="283"/>
      <c r="H62" s="283"/>
      <c r="I62" s="283"/>
      <c r="J62" s="283"/>
      <c r="K62" s="283"/>
      <c r="L62" s="452"/>
    </row>
    <row r="63" spans="2:12" x14ac:dyDescent="0.25">
      <c r="B63" s="451"/>
      <c r="C63" s="281" t="s">
        <v>1530</v>
      </c>
      <c r="D63" s="283"/>
      <c r="E63" s="283"/>
      <c r="F63" s="283"/>
      <c r="G63" s="283"/>
      <c r="H63" s="283"/>
      <c r="I63" s="283"/>
      <c r="J63" s="283"/>
      <c r="K63" s="283"/>
      <c r="L63" s="452"/>
    </row>
    <row r="64" spans="2:12" ht="109.5" customHeight="1" x14ac:dyDescent="0.25">
      <c r="B64" s="451"/>
      <c r="C64" s="893" t="s">
        <v>1545</v>
      </c>
      <c r="D64" s="893"/>
      <c r="E64" s="893"/>
      <c r="F64" s="893"/>
      <c r="G64" s="893"/>
      <c r="H64" s="893"/>
      <c r="I64" s="893"/>
      <c r="J64" s="893"/>
      <c r="K64" s="283"/>
      <c r="L64" s="452"/>
    </row>
    <row r="65" spans="1:84" x14ac:dyDescent="0.25">
      <c r="B65" s="451"/>
      <c r="C65" s="283"/>
      <c r="D65" s="283"/>
      <c r="E65" s="283"/>
      <c r="F65" s="283"/>
      <c r="G65" s="283"/>
      <c r="H65" s="283"/>
      <c r="I65" s="283"/>
      <c r="J65" s="283"/>
      <c r="K65" s="283"/>
      <c r="L65" s="452"/>
    </row>
    <row r="66" spans="1:84" ht="13" x14ac:dyDescent="0.3">
      <c r="B66" s="456" t="s">
        <v>1421</v>
      </c>
      <c r="C66" s="463" t="s">
        <v>1531</v>
      </c>
      <c r="D66" s="283"/>
      <c r="E66" s="283"/>
      <c r="F66" s="283"/>
      <c r="G66" s="283"/>
      <c r="H66" s="283"/>
      <c r="I66" s="283"/>
      <c r="J66" s="283"/>
      <c r="K66" s="283"/>
      <c r="L66" s="452"/>
    </row>
    <row r="67" spans="1:84" ht="13" x14ac:dyDescent="0.3">
      <c r="B67" s="451"/>
      <c r="C67" s="463"/>
      <c r="D67" s="283"/>
      <c r="E67" s="283"/>
      <c r="F67" s="283"/>
      <c r="G67" s="283"/>
      <c r="H67" s="283"/>
      <c r="I67" s="283"/>
      <c r="J67" s="283"/>
      <c r="K67" s="283"/>
      <c r="L67" s="452"/>
    </row>
    <row r="68" spans="1:84" x14ac:dyDescent="0.25">
      <c r="B68" s="451"/>
      <c r="C68" s="458" t="s">
        <v>1532</v>
      </c>
      <c r="D68" s="283"/>
      <c r="E68" s="283"/>
      <c r="F68" s="283"/>
      <c r="G68" s="283"/>
      <c r="H68" s="283"/>
      <c r="I68" s="283"/>
      <c r="J68" s="283"/>
      <c r="K68" s="283"/>
      <c r="L68" s="452"/>
    </row>
    <row r="69" spans="1:84" x14ac:dyDescent="0.25">
      <c r="B69" s="451"/>
      <c r="C69" s="283"/>
      <c r="D69" s="283"/>
      <c r="E69" s="283"/>
      <c r="F69" s="283"/>
      <c r="G69" s="283"/>
      <c r="H69" s="283"/>
      <c r="I69" s="283"/>
      <c r="J69" s="283"/>
      <c r="K69" s="283"/>
      <c r="L69" s="452"/>
    </row>
    <row r="70" spans="1:84" x14ac:dyDescent="0.25">
      <c r="B70" s="451"/>
      <c r="C70" s="464" t="s">
        <v>1533</v>
      </c>
      <c r="D70" s="283"/>
      <c r="E70" s="283"/>
      <c r="F70" s="283"/>
      <c r="G70" s="283"/>
      <c r="H70" s="283"/>
      <c r="I70" s="283"/>
      <c r="J70" s="283"/>
      <c r="K70" s="283"/>
      <c r="L70" s="452"/>
    </row>
    <row r="71" spans="1:84" x14ac:dyDescent="0.25">
      <c r="B71" s="451"/>
      <c r="C71" s="281" t="s">
        <v>1534</v>
      </c>
      <c r="D71" s="283"/>
      <c r="E71" s="283"/>
      <c r="F71" s="283"/>
      <c r="G71" s="283"/>
      <c r="H71" s="283"/>
      <c r="I71" s="283"/>
      <c r="J71" s="283"/>
      <c r="K71" s="283"/>
      <c r="L71" s="452"/>
    </row>
    <row r="72" spans="1:84" x14ac:dyDescent="0.25">
      <c r="B72" s="451"/>
      <c r="C72" s="283"/>
      <c r="D72" s="283"/>
      <c r="E72" s="283"/>
      <c r="F72" s="283"/>
      <c r="G72" s="283"/>
      <c r="H72" s="283"/>
      <c r="I72" s="283"/>
      <c r="J72" s="283"/>
      <c r="K72" s="283"/>
      <c r="L72" s="452"/>
    </row>
    <row r="73" spans="1:84" x14ac:dyDescent="0.25">
      <c r="B73" s="451"/>
      <c r="C73" s="283"/>
      <c r="D73" s="283"/>
      <c r="E73" s="283"/>
      <c r="F73" s="283"/>
      <c r="G73" s="283"/>
      <c r="H73" s="283"/>
      <c r="I73" s="283"/>
      <c r="J73" s="283"/>
      <c r="K73" s="283"/>
      <c r="L73" s="452"/>
    </row>
    <row r="74" spans="1:84" s="462" customFormat="1" ht="15" customHeight="1" x14ac:dyDescent="0.35">
      <c r="A74" s="445"/>
      <c r="B74" s="459"/>
      <c r="C74" s="453" t="s">
        <v>1535</v>
      </c>
      <c r="D74" s="460"/>
      <c r="E74" s="460"/>
      <c r="F74" s="460"/>
      <c r="G74" s="460"/>
      <c r="H74" s="460"/>
      <c r="I74" s="460"/>
      <c r="J74" s="460"/>
      <c r="K74" s="460"/>
      <c r="L74" s="461"/>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5"/>
      <c r="BD74" s="445"/>
      <c r="BE74" s="445"/>
      <c r="BF74" s="445"/>
      <c r="BG74" s="445"/>
      <c r="BH74" s="445"/>
      <c r="BI74" s="445"/>
      <c r="BJ74" s="445"/>
      <c r="BK74" s="445"/>
      <c r="BL74" s="445"/>
      <c r="BM74" s="445"/>
      <c r="BN74" s="445"/>
      <c r="BO74" s="445"/>
      <c r="BP74" s="445"/>
      <c r="BQ74" s="445"/>
      <c r="BR74" s="445"/>
      <c r="BS74" s="445"/>
      <c r="BT74" s="445"/>
      <c r="BU74" s="445"/>
      <c r="BV74" s="445"/>
      <c r="BW74" s="445"/>
      <c r="BX74" s="445"/>
      <c r="BY74" s="445"/>
      <c r="BZ74" s="445"/>
      <c r="CA74" s="445"/>
      <c r="CB74" s="445"/>
      <c r="CC74" s="445"/>
      <c r="CD74" s="445"/>
      <c r="CE74" s="445"/>
      <c r="CF74" s="445"/>
    </row>
    <row r="75" spans="1:84" x14ac:dyDescent="0.25">
      <c r="B75" s="451"/>
      <c r="C75" s="283"/>
      <c r="D75" s="283"/>
      <c r="E75" s="283"/>
      <c r="F75" s="283"/>
      <c r="G75" s="283"/>
      <c r="H75" s="283"/>
      <c r="I75" s="283"/>
      <c r="J75" s="283"/>
      <c r="K75" s="283"/>
      <c r="L75" s="452"/>
    </row>
    <row r="76" spans="1:84" x14ac:dyDescent="0.25">
      <c r="B76" s="451"/>
      <c r="C76" s="283"/>
      <c r="D76" s="283"/>
      <c r="E76" s="283"/>
      <c r="F76" s="283"/>
      <c r="G76" s="283"/>
      <c r="H76" s="283"/>
      <c r="I76" s="283"/>
      <c r="J76" s="283"/>
      <c r="K76" s="283"/>
      <c r="L76" s="452"/>
    </row>
    <row r="77" spans="1:84" x14ac:dyDescent="0.25">
      <c r="B77" s="451"/>
      <c r="C77" s="281" t="s">
        <v>1536</v>
      </c>
      <c r="D77" s="283"/>
      <c r="E77" s="283"/>
      <c r="F77" s="283"/>
      <c r="G77" s="283"/>
      <c r="H77" s="283"/>
      <c r="I77" s="283"/>
      <c r="J77" s="283"/>
      <c r="K77" s="283"/>
      <c r="L77" s="452"/>
    </row>
    <row r="78" spans="1:84" ht="13" thickBot="1" x14ac:dyDescent="0.3">
      <c r="B78" s="465"/>
      <c r="C78" s="466" t="s">
        <v>1454</v>
      </c>
      <c r="D78" s="466"/>
      <c r="E78" s="466"/>
      <c r="F78" s="466"/>
      <c r="G78" s="466"/>
      <c r="H78" s="466"/>
      <c r="I78" s="466"/>
      <c r="J78" s="466"/>
      <c r="K78" s="466"/>
      <c r="L78" s="467"/>
    </row>
  </sheetData>
  <mergeCells count="2">
    <mergeCell ref="C31:J31"/>
    <mergeCell ref="C64:J64"/>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3" tint="0.39997558519241921"/>
    <pageSetUpPr fitToPage="1"/>
  </sheetPr>
  <dimension ref="B1:O35"/>
  <sheetViews>
    <sheetView view="pageBreakPreview" topLeftCell="A2" zoomScale="60" zoomScaleNormal="100"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894" t="s">
        <v>1537</v>
      </c>
      <c r="C2" s="895"/>
      <c r="D2" s="895"/>
      <c r="E2" s="895"/>
      <c r="F2" s="895"/>
      <c r="G2" s="895"/>
      <c r="H2" s="895"/>
      <c r="I2" s="895"/>
      <c r="J2" s="895"/>
      <c r="K2" s="895"/>
      <c r="L2" s="895"/>
      <c r="M2" s="895"/>
      <c r="N2" s="896"/>
    </row>
    <row r="3" spans="2:14" x14ac:dyDescent="0.35">
      <c r="B3" s="897"/>
      <c r="C3" s="898"/>
      <c r="D3" s="898"/>
      <c r="E3" s="898"/>
      <c r="F3" s="898"/>
      <c r="G3" s="898"/>
      <c r="H3" s="898"/>
      <c r="I3" s="898"/>
      <c r="J3" s="898"/>
      <c r="K3" s="898"/>
      <c r="L3" s="898"/>
      <c r="M3" s="898"/>
      <c r="N3" s="899"/>
    </row>
    <row r="4" spans="2:14" x14ac:dyDescent="0.35">
      <c r="B4" s="897"/>
      <c r="C4" s="898"/>
      <c r="D4" s="898"/>
      <c r="E4" s="898"/>
      <c r="F4" s="898"/>
      <c r="G4" s="898"/>
      <c r="H4" s="898"/>
      <c r="I4" s="898"/>
      <c r="J4" s="898"/>
      <c r="K4" s="898"/>
      <c r="L4" s="898"/>
      <c r="M4" s="898"/>
      <c r="N4" s="899"/>
    </row>
    <row r="5" spans="2:14" x14ac:dyDescent="0.35">
      <c r="B5" s="897"/>
      <c r="C5" s="898"/>
      <c r="D5" s="898"/>
      <c r="E5" s="898"/>
      <c r="F5" s="898"/>
      <c r="G5" s="898"/>
      <c r="H5" s="898"/>
      <c r="I5" s="898"/>
      <c r="J5" s="898"/>
      <c r="K5" s="898"/>
      <c r="L5" s="898"/>
      <c r="M5" s="898"/>
      <c r="N5" s="899"/>
    </row>
    <row r="6" spans="2:14" x14ac:dyDescent="0.35">
      <c r="B6" s="897"/>
      <c r="C6" s="898"/>
      <c r="D6" s="898"/>
      <c r="E6" s="898"/>
      <c r="F6" s="898"/>
      <c r="G6" s="898"/>
      <c r="H6" s="898"/>
      <c r="I6" s="898"/>
      <c r="J6" s="898"/>
      <c r="K6" s="898"/>
      <c r="L6" s="898"/>
      <c r="M6" s="898"/>
      <c r="N6" s="899"/>
    </row>
    <row r="7" spans="2:14" x14ac:dyDescent="0.35">
      <c r="B7" s="897"/>
      <c r="C7" s="898"/>
      <c r="D7" s="898"/>
      <c r="E7" s="898"/>
      <c r="F7" s="898"/>
      <c r="G7" s="898"/>
      <c r="H7" s="898"/>
      <c r="I7" s="898"/>
      <c r="J7" s="898"/>
      <c r="K7" s="898"/>
      <c r="L7" s="898"/>
      <c r="M7" s="898"/>
      <c r="N7" s="899"/>
    </row>
    <row r="8" spans="2:14" x14ac:dyDescent="0.35">
      <c r="B8" s="897"/>
      <c r="C8" s="898"/>
      <c r="D8" s="898"/>
      <c r="E8" s="898"/>
      <c r="F8" s="898"/>
      <c r="G8" s="898"/>
      <c r="H8" s="898"/>
      <c r="I8" s="898"/>
      <c r="J8" s="898"/>
      <c r="K8" s="898"/>
      <c r="L8" s="898"/>
      <c r="M8" s="898"/>
      <c r="N8" s="899"/>
    </row>
    <row r="9" spans="2:14" x14ac:dyDescent="0.35">
      <c r="B9" s="897"/>
      <c r="C9" s="898"/>
      <c r="D9" s="898"/>
      <c r="E9" s="898"/>
      <c r="F9" s="898"/>
      <c r="G9" s="898"/>
      <c r="H9" s="898"/>
      <c r="I9" s="898"/>
      <c r="J9" s="898"/>
      <c r="K9" s="898"/>
      <c r="L9" s="898"/>
      <c r="M9" s="898"/>
      <c r="N9" s="899"/>
    </row>
    <row r="10" spans="2:14" x14ac:dyDescent="0.35">
      <c r="B10" s="897"/>
      <c r="C10" s="898"/>
      <c r="D10" s="898"/>
      <c r="E10" s="898"/>
      <c r="F10" s="898"/>
      <c r="G10" s="898"/>
      <c r="H10" s="898"/>
      <c r="I10" s="898"/>
      <c r="J10" s="898"/>
      <c r="K10" s="898"/>
      <c r="L10" s="898"/>
      <c r="M10" s="898"/>
      <c r="N10" s="899"/>
    </row>
    <row r="11" spans="2:14" x14ac:dyDescent="0.35">
      <c r="B11" s="897"/>
      <c r="C11" s="898"/>
      <c r="D11" s="898"/>
      <c r="E11" s="898"/>
      <c r="F11" s="898"/>
      <c r="G11" s="898"/>
      <c r="H11" s="898"/>
      <c r="I11" s="898"/>
      <c r="J11" s="898"/>
      <c r="K11" s="898"/>
      <c r="L11" s="898"/>
      <c r="M11" s="898"/>
      <c r="N11" s="899"/>
    </row>
    <row r="12" spans="2:14" x14ac:dyDescent="0.35">
      <c r="B12" s="897"/>
      <c r="C12" s="898"/>
      <c r="D12" s="898"/>
      <c r="E12" s="898"/>
      <c r="F12" s="898"/>
      <c r="G12" s="898"/>
      <c r="H12" s="898"/>
      <c r="I12" s="898"/>
      <c r="J12" s="898"/>
      <c r="K12" s="898"/>
      <c r="L12" s="898"/>
      <c r="M12" s="898"/>
      <c r="N12" s="899"/>
    </row>
    <row r="13" spans="2:14" x14ac:dyDescent="0.35">
      <c r="B13" s="897"/>
      <c r="C13" s="898"/>
      <c r="D13" s="898"/>
      <c r="E13" s="898"/>
      <c r="F13" s="898"/>
      <c r="G13" s="898"/>
      <c r="H13" s="898"/>
      <c r="I13" s="898"/>
      <c r="J13" s="898"/>
      <c r="K13" s="898"/>
      <c r="L13" s="898"/>
      <c r="M13" s="898"/>
      <c r="N13" s="899"/>
    </row>
    <row r="14" spans="2:14" x14ac:dyDescent="0.35">
      <c r="B14" s="897"/>
      <c r="C14" s="898"/>
      <c r="D14" s="898"/>
      <c r="E14" s="898"/>
      <c r="F14" s="898"/>
      <c r="G14" s="898"/>
      <c r="H14" s="898"/>
      <c r="I14" s="898"/>
      <c r="J14" s="898"/>
      <c r="K14" s="898"/>
      <c r="L14" s="898"/>
      <c r="M14" s="898"/>
      <c r="N14" s="899"/>
    </row>
    <row r="15" spans="2:14" x14ac:dyDescent="0.35">
      <c r="B15" s="897"/>
      <c r="C15" s="898"/>
      <c r="D15" s="898"/>
      <c r="E15" s="898"/>
      <c r="F15" s="898"/>
      <c r="G15" s="898"/>
      <c r="H15" s="898"/>
      <c r="I15" s="898"/>
      <c r="J15" s="898"/>
      <c r="K15" s="898"/>
      <c r="L15" s="898"/>
      <c r="M15" s="898"/>
      <c r="N15" s="899"/>
    </row>
    <row r="16" spans="2:14" x14ac:dyDescent="0.35">
      <c r="B16" s="897"/>
      <c r="C16" s="898"/>
      <c r="D16" s="898"/>
      <c r="E16" s="898"/>
      <c r="F16" s="898"/>
      <c r="G16" s="898"/>
      <c r="H16" s="898"/>
      <c r="I16" s="898"/>
      <c r="J16" s="898"/>
      <c r="K16" s="898"/>
      <c r="L16" s="898"/>
      <c r="M16" s="898"/>
      <c r="N16" s="899"/>
    </row>
    <row r="17" spans="2:15" x14ac:dyDescent="0.35">
      <c r="B17" s="897"/>
      <c r="C17" s="898"/>
      <c r="D17" s="898"/>
      <c r="E17" s="898"/>
      <c r="F17" s="898"/>
      <c r="G17" s="898"/>
      <c r="H17" s="898"/>
      <c r="I17" s="898"/>
      <c r="J17" s="898"/>
      <c r="K17" s="898"/>
      <c r="L17" s="898"/>
      <c r="M17" s="898"/>
      <c r="N17" s="899"/>
    </row>
    <row r="18" spans="2:15" x14ac:dyDescent="0.35">
      <c r="B18" s="897"/>
      <c r="C18" s="898"/>
      <c r="D18" s="898"/>
      <c r="E18" s="898"/>
      <c r="F18" s="898"/>
      <c r="G18" s="898"/>
      <c r="H18" s="898"/>
      <c r="I18" s="898"/>
      <c r="J18" s="898"/>
      <c r="K18" s="898"/>
      <c r="L18" s="898"/>
      <c r="M18" s="898"/>
      <c r="N18" s="899"/>
    </row>
    <row r="19" spans="2:15" x14ac:dyDescent="0.35">
      <c r="B19" s="897"/>
      <c r="C19" s="898"/>
      <c r="D19" s="898"/>
      <c r="E19" s="898"/>
      <c r="F19" s="898"/>
      <c r="G19" s="898"/>
      <c r="H19" s="898"/>
      <c r="I19" s="898"/>
      <c r="J19" s="898"/>
      <c r="K19" s="898"/>
      <c r="L19" s="898"/>
      <c r="M19" s="898"/>
      <c r="N19" s="899"/>
      <c r="O19" t="s">
        <v>1538</v>
      </c>
    </row>
    <row r="20" spans="2:15" x14ac:dyDescent="0.35">
      <c r="B20" s="897"/>
      <c r="C20" s="898"/>
      <c r="D20" s="898"/>
      <c r="E20" s="898"/>
      <c r="F20" s="898"/>
      <c r="G20" s="898"/>
      <c r="H20" s="898"/>
      <c r="I20" s="898"/>
      <c r="J20" s="898"/>
      <c r="K20" s="898"/>
      <c r="L20" s="898"/>
      <c r="M20" s="898"/>
      <c r="N20" s="899"/>
    </row>
    <row r="21" spans="2:15" x14ac:dyDescent="0.35">
      <c r="B21" s="897"/>
      <c r="C21" s="898"/>
      <c r="D21" s="898"/>
      <c r="E21" s="898"/>
      <c r="F21" s="898"/>
      <c r="G21" s="898"/>
      <c r="H21" s="898"/>
      <c r="I21" s="898"/>
      <c r="J21" s="898"/>
      <c r="K21" s="898"/>
      <c r="L21" s="898"/>
      <c r="M21" s="898"/>
      <c r="N21" s="899"/>
    </row>
    <row r="22" spans="2:15" x14ac:dyDescent="0.35">
      <c r="B22" s="897"/>
      <c r="C22" s="898"/>
      <c r="D22" s="898"/>
      <c r="E22" s="898"/>
      <c r="F22" s="898"/>
      <c r="G22" s="898"/>
      <c r="H22" s="898"/>
      <c r="I22" s="898"/>
      <c r="J22" s="898"/>
      <c r="K22" s="898"/>
      <c r="L22" s="898"/>
      <c r="M22" s="898"/>
      <c r="N22" s="899"/>
    </row>
    <row r="23" spans="2:15" x14ac:dyDescent="0.35">
      <c r="B23" s="897"/>
      <c r="C23" s="898"/>
      <c r="D23" s="898"/>
      <c r="E23" s="898"/>
      <c r="F23" s="898"/>
      <c r="G23" s="898"/>
      <c r="H23" s="898"/>
      <c r="I23" s="898"/>
      <c r="J23" s="898"/>
      <c r="K23" s="898"/>
      <c r="L23" s="898"/>
      <c r="M23" s="898"/>
      <c r="N23" s="899"/>
    </row>
    <row r="24" spans="2:15" x14ac:dyDescent="0.35">
      <c r="B24" s="897"/>
      <c r="C24" s="898"/>
      <c r="D24" s="898"/>
      <c r="E24" s="898"/>
      <c r="F24" s="898"/>
      <c r="G24" s="898"/>
      <c r="H24" s="898"/>
      <c r="I24" s="898"/>
      <c r="J24" s="898"/>
      <c r="K24" s="898"/>
      <c r="L24" s="898"/>
      <c r="M24" s="898"/>
      <c r="N24" s="899"/>
    </row>
    <row r="25" spans="2:15" x14ac:dyDescent="0.35">
      <c r="B25" s="897"/>
      <c r="C25" s="898"/>
      <c r="D25" s="898"/>
      <c r="E25" s="898"/>
      <c r="F25" s="898"/>
      <c r="G25" s="898"/>
      <c r="H25" s="898"/>
      <c r="I25" s="898"/>
      <c r="J25" s="898"/>
      <c r="K25" s="898"/>
      <c r="L25" s="898"/>
      <c r="M25" s="898"/>
      <c r="N25" s="899"/>
    </row>
    <row r="26" spans="2:15" x14ac:dyDescent="0.35">
      <c r="B26" s="897"/>
      <c r="C26" s="898"/>
      <c r="D26" s="898"/>
      <c r="E26" s="898"/>
      <c r="F26" s="898"/>
      <c r="G26" s="898"/>
      <c r="H26" s="898"/>
      <c r="I26" s="898"/>
      <c r="J26" s="898"/>
      <c r="K26" s="898"/>
      <c r="L26" s="898"/>
      <c r="M26" s="898"/>
      <c r="N26" s="899"/>
    </row>
    <row r="27" spans="2:15" x14ac:dyDescent="0.35">
      <c r="B27" s="897"/>
      <c r="C27" s="898"/>
      <c r="D27" s="898"/>
      <c r="E27" s="898"/>
      <c r="F27" s="898"/>
      <c r="G27" s="898"/>
      <c r="H27" s="898"/>
      <c r="I27" s="898"/>
      <c r="J27" s="898"/>
      <c r="K27" s="898"/>
      <c r="L27" s="898"/>
      <c r="M27" s="898"/>
      <c r="N27" s="899"/>
    </row>
    <row r="28" spans="2:15" x14ac:dyDescent="0.35">
      <c r="B28" s="897"/>
      <c r="C28" s="898"/>
      <c r="D28" s="898"/>
      <c r="E28" s="898"/>
      <c r="F28" s="898"/>
      <c r="G28" s="898"/>
      <c r="H28" s="898"/>
      <c r="I28" s="898"/>
      <c r="J28" s="898"/>
      <c r="K28" s="898"/>
      <c r="L28" s="898"/>
      <c r="M28" s="898"/>
      <c r="N28" s="899"/>
    </row>
    <row r="29" spans="2:15" x14ac:dyDescent="0.35">
      <c r="B29" s="897"/>
      <c r="C29" s="898"/>
      <c r="D29" s="898"/>
      <c r="E29" s="898"/>
      <c r="F29" s="898"/>
      <c r="G29" s="898"/>
      <c r="H29" s="898"/>
      <c r="I29" s="898"/>
      <c r="J29" s="898"/>
      <c r="K29" s="898"/>
      <c r="L29" s="898"/>
      <c r="M29" s="898"/>
      <c r="N29" s="899"/>
    </row>
    <row r="30" spans="2:15" x14ac:dyDescent="0.35">
      <c r="B30" s="897"/>
      <c r="C30" s="898"/>
      <c r="D30" s="898"/>
      <c r="E30" s="898"/>
      <c r="F30" s="898"/>
      <c r="G30" s="898"/>
      <c r="H30" s="898"/>
      <c r="I30" s="898"/>
      <c r="J30" s="898"/>
      <c r="K30" s="898"/>
      <c r="L30" s="898"/>
      <c r="M30" s="898"/>
      <c r="N30" s="899"/>
    </row>
    <row r="31" spans="2:15" x14ac:dyDescent="0.35">
      <c r="B31" s="897"/>
      <c r="C31" s="898"/>
      <c r="D31" s="898"/>
      <c r="E31" s="898"/>
      <c r="F31" s="898"/>
      <c r="G31" s="898"/>
      <c r="H31" s="898"/>
      <c r="I31" s="898"/>
      <c r="J31" s="898"/>
      <c r="K31" s="898"/>
      <c r="L31" s="898"/>
      <c r="M31" s="898"/>
      <c r="N31" s="899"/>
    </row>
    <row r="32" spans="2:15" x14ac:dyDescent="0.35">
      <c r="B32" s="897"/>
      <c r="C32" s="898"/>
      <c r="D32" s="898"/>
      <c r="E32" s="898"/>
      <c r="F32" s="898"/>
      <c r="G32" s="898"/>
      <c r="H32" s="898"/>
      <c r="I32" s="898"/>
      <c r="J32" s="898"/>
      <c r="K32" s="898"/>
      <c r="L32" s="898"/>
      <c r="M32" s="898"/>
      <c r="N32" s="899"/>
    </row>
    <row r="33" spans="2:14" x14ac:dyDescent="0.35">
      <c r="B33" s="897"/>
      <c r="C33" s="898"/>
      <c r="D33" s="898"/>
      <c r="E33" s="898"/>
      <c r="F33" s="898"/>
      <c r="G33" s="898"/>
      <c r="H33" s="898"/>
      <c r="I33" s="898"/>
      <c r="J33" s="898"/>
      <c r="K33" s="898"/>
      <c r="L33" s="898"/>
      <c r="M33" s="898"/>
      <c r="N33" s="899"/>
    </row>
    <row r="34" spans="2:14" x14ac:dyDescent="0.35">
      <c r="B34" s="897"/>
      <c r="C34" s="898"/>
      <c r="D34" s="898"/>
      <c r="E34" s="898"/>
      <c r="F34" s="898"/>
      <c r="G34" s="898"/>
      <c r="H34" s="898"/>
      <c r="I34" s="898"/>
      <c r="J34" s="898"/>
      <c r="K34" s="898"/>
      <c r="L34" s="898"/>
      <c r="M34" s="898"/>
      <c r="N34" s="899"/>
    </row>
    <row r="35" spans="2:14" ht="15" thickBot="1" x14ac:dyDescent="0.4">
      <c r="B35" s="900"/>
      <c r="C35" s="901"/>
      <c r="D35" s="901"/>
      <c r="E35" s="901"/>
      <c r="F35" s="901"/>
      <c r="G35" s="901"/>
      <c r="H35" s="901"/>
      <c r="I35" s="901"/>
      <c r="J35" s="901"/>
      <c r="K35" s="901"/>
      <c r="L35" s="901"/>
      <c r="M35" s="901"/>
      <c r="N35" s="902"/>
    </row>
  </sheetData>
  <mergeCells count="1">
    <mergeCell ref="B2:N35"/>
  </mergeCells>
  <pageMargins left="0.25" right="0.25" top="0.75" bottom="0.75" header="0.3" footer="0.3"/>
  <pageSetup paperSize="9" scale="9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243386"/>
  </sheetPr>
  <dimension ref="A1:N112"/>
  <sheetViews>
    <sheetView topLeftCell="A46" zoomScale="70" zoomScaleNormal="70" zoomScaleSheetLayoutView="100" workbookViewId="0">
      <selection activeCell="D77" sqref="D77"/>
    </sheetView>
  </sheetViews>
  <sheetFormatPr baseColWidth="10" defaultColWidth="8.81640625" defaultRowHeight="14.5" outlineLevelRow="1" x14ac:dyDescent="0.35"/>
  <cols>
    <col min="1" max="1" width="13.26953125" style="486" customWidth="1"/>
    <col min="2" max="2" width="60.54296875" style="486" bestFit="1" customWidth="1"/>
    <col min="3" max="7" width="41" style="486" customWidth="1"/>
    <col min="8" max="8" width="7.26953125" style="486" customWidth="1"/>
    <col min="9" max="9" width="92" style="486" customWidth="1"/>
    <col min="10" max="11" width="47.7265625" style="486" customWidth="1"/>
    <col min="12" max="12" width="7.26953125" style="486" customWidth="1"/>
    <col min="13" max="13" width="25.7265625" style="486" customWidth="1"/>
    <col min="14" max="14" width="25.7265625" style="487" customWidth="1"/>
    <col min="15" max="16384" width="8.81640625" style="512"/>
  </cols>
  <sheetData>
    <row r="1" spans="1:13" ht="45" customHeight="1" x14ac:dyDescent="0.35">
      <c r="A1" s="903" t="s">
        <v>1546</v>
      </c>
      <c r="B1" s="903"/>
    </row>
    <row r="2" spans="1:13" ht="31" x14ac:dyDescent="0.35">
      <c r="A2" s="488" t="s">
        <v>1547</v>
      </c>
      <c r="B2" s="488"/>
      <c r="C2" s="487"/>
      <c r="D2" s="487"/>
      <c r="E2" s="487"/>
      <c r="F2" s="571" t="s">
        <v>3331</v>
      </c>
      <c r="G2" s="489"/>
      <c r="H2" s="487"/>
      <c r="I2" s="488"/>
      <c r="J2" s="487"/>
      <c r="K2" s="487"/>
      <c r="L2" s="487"/>
      <c r="M2" s="487"/>
    </row>
    <row r="3" spans="1:13" ht="15" thickBot="1" x14ac:dyDescent="0.4">
      <c r="A3" s="487"/>
      <c r="B3" s="490"/>
      <c r="C3" s="490"/>
      <c r="D3" s="487"/>
      <c r="E3" s="487"/>
      <c r="F3" s="487"/>
      <c r="G3" s="487"/>
      <c r="H3" s="487"/>
      <c r="L3" s="487"/>
      <c r="M3" s="487"/>
    </row>
    <row r="4" spans="1:13" ht="19" thickBot="1" x14ac:dyDescent="0.4">
      <c r="A4" s="491"/>
      <c r="B4" s="492" t="s">
        <v>22</v>
      </c>
      <c r="C4" s="493" t="s">
        <v>1134</v>
      </c>
      <c r="D4" s="491"/>
      <c r="E4" s="491"/>
      <c r="F4" s="487"/>
      <c r="G4" s="487"/>
      <c r="H4" s="487"/>
      <c r="I4" s="494" t="s">
        <v>1548</v>
      </c>
      <c r="J4" s="495" t="s">
        <v>945</v>
      </c>
      <c r="L4" s="487"/>
      <c r="M4" s="487"/>
    </row>
    <row r="5" spans="1:13" ht="15" thickBot="1" x14ac:dyDescent="0.4">
      <c r="H5" s="487"/>
      <c r="I5" s="496" t="s">
        <v>947</v>
      </c>
      <c r="J5" s="486" t="s">
        <v>948</v>
      </c>
      <c r="L5" s="487"/>
      <c r="M5" s="487"/>
    </row>
    <row r="6" spans="1:13" ht="18.5" x14ac:dyDescent="0.35">
      <c r="A6" s="497"/>
      <c r="B6" s="498" t="s">
        <v>1549</v>
      </c>
      <c r="C6" s="497"/>
      <c r="E6" s="499"/>
      <c r="F6" s="499"/>
      <c r="G6" s="499"/>
      <c r="H6" s="487"/>
      <c r="I6" s="496" t="s">
        <v>950</v>
      </c>
      <c r="J6" s="486" t="s">
        <v>951</v>
      </c>
      <c r="L6" s="487"/>
      <c r="M6" s="487"/>
    </row>
    <row r="7" spans="1:13" x14ac:dyDescent="0.35">
      <c r="B7" s="500" t="s">
        <v>1550</v>
      </c>
      <c r="H7" s="487"/>
      <c r="I7" s="496" t="s">
        <v>953</v>
      </c>
      <c r="J7" s="486" t="s">
        <v>954</v>
      </c>
      <c r="L7" s="487"/>
      <c r="M7" s="487"/>
    </row>
    <row r="8" spans="1:13" x14ac:dyDescent="0.35">
      <c r="B8" s="500" t="s">
        <v>1551</v>
      </c>
      <c r="H8" s="487"/>
      <c r="I8" s="496" t="s">
        <v>1552</v>
      </c>
      <c r="J8" s="486" t="s">
        <v>1553</v>
      </c>
      <c r="L8" s="487"/>
      <c r="M8" s="487"/>
    </row>
    <row r="9" spans="1:13" ht="15" thickBot="1" x14ac:dyDescent="0.4">
      <c r="B9" s="501" t="s">
        <v>1554</v>
      </c>
      <c r="H9" s="487"/>
      <c r="L9" s="487"/>
      <c r="M9" s="487"/>
    </row>
    <row r="10" spans="1:13" x14ac:dyDescent="0.35">
      <c r="B10" s="502"/>
      <c r="H10" s="487"/>
      <c r="I10" s="503" t="s">
        <v>1555</v>
      </c>
      <c r="L10" s="487"/>
      <c r="M10" s="487"/>
    </row>
    <row r="11" spans="1:13" x14ac:dyDescent="0.35">
      <c r="B11" s="502"/>
      <c r="H11" s="487"/>
      <c r="I11" s="503" t="s">
        <v>1556</v>
      </c>
      <c r="L11" s="487"/>
      <c r="M11" s="487"/>
    </row>
    <row r="12" spans="1:13" ht="37" x14ac:dyDescent="0.35">
      <c r="A12" s="494" t="s">
        <v>31</v>
      </c>
      <c r="B12" s="494" t="s">
        <v>1557</v>
      </c>
      <c r="C12" s="504"/>
      <c r="D12" s="504"/>
      <c r="E12" s="504"/>
      <c r="F12" s="504"/>
      <c r="G12" s="504"/>
      <c r="H12" s="487"/>
      <c r="L12" s="487"/>
      <c r="M12" s="487"/>
    </row>
    <row r="13" spans="1:13" ht="15" customHeight="1" x14ac:dyDescent="0.35">
      <c r="A13" s="505"/>
      <c r="B13" s="506" t="s">
        <v>1558</v>
      </c>
      <c r="C13" s="505" t="s">
        <v>1446</v>
      </c>
      <c r="D13" s="505" t="s">
        <v>1559</v>
      </c>
      <c r="E13" s="507"/>
      <c r="F13" s="508"/>
      <c r="G13" s="508"/>
      <c r="H13" s="487"/>
      <c r="L13" s="487"/>
      <c r="M13" s="487"/>
    </row>
    <row r="14" spans="1:13" x14ac:dyDescent="0.35">
      <c r="A14" s="486" t="s">
        <v>1560</v>
      </c>
      <c r="B14" s="509" t="s">
        <v>1561</v>
      </c>
      <c r="C14" s="517" t="s">
        <v>1652</v>
      </c>
      <c r="D14" s="517" t="s">
        <v>1654</v>
      </c>
      <c r="E14" s="499"/>
      <c r="F14" s="499"/>
      <c r="G14" s="499"/>
      <c r="H14" s="487"/>
      <c r="L14" s="487"/>
      <c r="M14" s="487"/>
    </row>
    <row r="15" spans="1:13" x14ac:dyDescent="0.35">
      <c r="A15" s="486" t="s">
        <v>1562</v>
      </c>
      <c r="B15" s="509" t="s">
        <v>345</v>
      </c>
      <c r="C15" s="486" t="s">
        <v>1653</v>
      </c>
      <c r="E15" s="499"/>
      <c r="F15" s="499"/>
      <c r="G15" s="499"/>
      <c r="H15" s="487"/>
      <c r="L15" s="487"/>
      <c r="M15" s="487"/>
    </row>
    <row r="16" spans="1:13" x14ac:dyDescent="0.35">
      <c r="A16" s="486" t="s">
        <v>1563</v>
      </c>
      <c r="B16" s="509" t="s">
        <v>1564</v>
      </c>
      <c r="E16" s="499"/>
      <c r="F16" s="499"/>
      <c r="G16" s="499"/>
      <c r="H16" s="487"/>
      <c r="L16" s="487"/>
      <c r="M16" s="487"/>
    </row>
    <row r="17" spans="1:13" x14ac:dyDescent="0.35">
      <c r="A17" s="486" t="s">
        <v>1565</v>
      </c>
      <c r="B17" s="509" t="s">
        <v>1566</v>
      </c>
      <c r="E17" s="499"/>
      <c r="F17" s="499"/>
      <c r="G17" s="499"/>
      <c r="H17" s="487"/>
      <c r="L17" s="487"/>
      <c r="M17" s="487"/>
    </row>
    <row r="18" spans="1:13" x14ac:dyDescent="0.35">
      <c r="A18" s="486" t="s">
        <v>1567</v>
      </c>
      <c r="B18" s="509" t="s">
        <v>1568</v>
      </c>
      <c r="E18" s="499"/>
      <c r="F18" s="499"/>
      <c r="G18" s="499"/>
      <c r="H18" s="487"/>
      <c r="L18" s="487"/>
      <c r="M18" s="487"/>
    </row>
    <row r="19" spans="1:13" x14ac:dyDescent="0.35">
      <c r="A19" s="486" t="s">
        <v>1569</v>
      </c>
      <c r="B19" s="509" t="s">
        <v>1570</v>
      </c>
      <c r="E19" s="499"/>
      <c r="F19" s="499"/>
      <c r="G19" s="499"/>
      <c r="H19" s="487"/>
      <c r="L19" s="487"/>
      <c r="M19" s="487"/>
    </row>
    <row r="20" spans="1:13" x14ac:dyDescent="0.35">
      <c r="A20" s="486" t="s">
        <v>1571</v>
      </c>
      <c r="B20" s="509" t="s">
        <v>1572</v>
      </c>
      <c r="C20" s="486" t="s">
        <v>1300</v>
      </c>
      <c r="E20" s="499"/>
      <c r="F20" s="499"/>
      <c r="G20" s="499"/>
      <c r="H20" s="487"/>
      <c r="L20" s="487"/>
      <c r="M20" s="487"/>
    </row>
    <row r="21" spans="1:13" x14ac:dyDescent="0.35">
      <c r="A21" s="486" t="s">
        <v>1573</v>
      </c>
      <c r="B21" s="509" t="s">
        <v>1574</v>
      </c>
      <c r="E21" s="499"/>
      <c r="F21" s="499"/>
      <c r="G21" s="499"/>
      <c r="H21" s="487"/>
      <c r="L21" s="487"/>
      <c r="M21" s="487"/>
    </row>
    <row r="22" spans="1:13" x14ac:dyDescent="0.35">
      <c r="A22" s="486" t="s">
        <v>1575</v>
      </c>
      <c r="B22" s="509" t="s">
        <v>1576</v>
      </c>
      <c r="E22" s="499"/>
      <c r="F22" s="499"/>
      <c r="G22" s="499"/>
      <c r="H22" s="487"/>
      <c r="L22" s="487"/>
      <c r="M22" s="487"/>
    </row>
    <row r="23" spans="1:13" x14ac:dyDescent="0.35">
      <c r="A23" s="486" t="s">
        <v>1577</v>
      </c>
      <c r="B23" s="509" t="s">
        <v>1578</v>
      </c>
      <c r="E23" s="499"/>
      <c r="F23" s="499"/>
      <c r="G23" s="499"/>
      <c r="H23" s="487"/>
      <c r="L23" s="487"/>
      <c r="M23" s="487"/>
    </row>
    <row r="24" spans="1:13" x14ac:dyDescent="0.35">
      <c r="A24" s="486" t="s">
        <v>1579</v>
      </c>
      <c r="B24" s="509" t="s">
        <v>1580</v>
      </c>
      <c r="E24" s="499"/>
      <c r="F24" s="499"/>
      <c r="G24" s="499"/>
      <c r="H24" s="487"/>
      <c r="L24" s="487"/>
      <c r="M24" s="487"/>
    </row>
    <row r="25" spans="1:13" outlineLevel="1" x14ac:dyDescent="0.35">
      <c r="A25" s="486" t="s">
        <v>1581</v>
      </c>
      <c r="B25" s="510"/>
      <c r="E25" s="499"/>
      <c r="F25" s="499"/>
      <c r="G25" s="499"/>
      <c r="H25" s="487"/>
      <c r="L25" s="487"/>
      <c r="M25" s="487"/>
    </row>
    <row r="26" spans="1:13" outlineLevel="1" x14ac:dyDescent="0.35">
      <c r="A26" s="486" t="s">
        <v>1582</v>
      </c>
      <c r="B26" s="510"/>
      <c r="E26" s="499"/>
      <c r="F26" s="499"/>
      <c r="G26" s="499"/>
      <c r="H26" s="487"/>
      <c r="L26" s="487"/>
      <c r="M26" s="487"/>
    </row>
    <row r="27" spans="1:13" outlineLevel="1" x14ac:dyDescent="0.35">
      <c r="A27" s="486" t="s">
        <v>1583</v>
      </c>
      <c r="B27" s="510"/>
      <c r="E27" s="499"/>
      <c r="F27" s="499"/>
      <c r="G27" s="499"/>
      <c r="H27" s="487"/>
      <c r="L27" s="487"/>
      <c r="M27" s="487"/>
    </row>
    <row r="28" spans="1:13" outlineLevel="1" x14ac:dyDescent="0.35">
      <c r="A28" s="486" t="s">
        <v>1584</v>
      </c>
      <c r="B28" s="510"/>
      <c r="E28" s="499"/>
      <c r="F28" s="499"/>
      <c r="G28" s="499"/>
      <c r="H28" s="487"/>
      <c r="L28" s="487"/>
      <c r="M28" s="487"/>
    </row>
    <row r="29" spans="1:13" outlineLevel="1" x14ac:dyDescent="0.35">
      <c r="A29" s="486" t="s">
        <v>1585</v>
      </c>
      <c r="B29" s="510"/>
      <c r="E29" s="499"/>
      <c r="F29" s="499"/>
      <c r="G29" s="499"/>
      <c r="H29" s="487"/>
      <c r="L29" s="487"/>
      <c r="M29" s="487"/>
    </row>
    <row r="30" spans="1:13" outlineLevel="1" x14ac:dyDescent="0.35">
      <c r="A30" s="486" t="s">
        <v>1586</v>
      </c>
      <c r="B30" s="510"/>
      <c r="E30" s="499"/>
      <c r="F30" s="499"/>
      <c r="G30" s="499"/>
      <c r="H30" s="487"/>
      <c r="L30" s="487"/>
      <c r="M30" s="487"/>
    </row>
    <row r="31" spans="1:13" outlineLevel="1" x14ac:dyDescent="0.35">
      <c r="A31" s="486" t="s">
        <v>1587</v>
      </c>
      <c r="B31" s="510"/>
      <c r="E31" s="499"/>
      <c r="F31" s="499"/>
      <c r="G31" s="499"/>
      <c r="H31" s="487"/>
      <c r="L31" s="487"/>
      <c r="M31" s="487"/>
    </row>
    <row r="32" spans="1:13" outlineLevel="1" x14ac:dyDescent="0.35">
      <c r="A32" s="486" t="s">
        <v>1588</v>
      </c>
      <c r="B32" s="510"/>
      <c r="E32" s="499"/>
      <c r="F32" s="499"/>
      <c r="G32" s="499"/>
      <c r="H32" s="487"/>
      <c r="L32" s="487"/>
      <c r="M32" s="487"/>
    </row>
    <row r="33" spans="1:13" ht="18.5" x14ac:dyDescent="0.35">
      <c r="A33" s="504"/>
      <c r="B33" s="494" t="s">
        <v>1551</v>
      </c>
      <c r="C33" s="504"/>
      <c r="D33" s="504"/>
      <c r="E33" s="504"/>
      <c r="F33" s="504"/>
      <c r="G33" s="504"/>
      <c r="H33" s="487"/>
      <c r="L33" s="487"/>
      <c r="M33" s="487"/>
    </row>
    <row r="34" spans="1:13" ht="15" customHeight="1" x14ac:dyDescent="0.35">
      <c r="A34" s="505"/>
      <c r="B34" s="506" t="s">
        <v>1589</v>
      </c>
      <c r="C34" s="505" t="s">
        <v>1590</v>
      </c>
      <c r="D34" s="505" t="s">
        <v>1559</v>
      </c>
      <c r="E34" s="505" t="s">
        <v>1591</v>
      </c>
      <c r="F34" s="508"/>
      <c r="G34" s="508"/>
      <c r="H34" s="487"/>
      <c r="L34" s="487"/>
      <c r="M34" s="487"/>
    </row>
    <row r="35" spans="1:13" x14ac:dyDescent="0.35">
      <c r="A35" s="486" t="s">
        <v>1592</v>
      </c>
      <c r="B35" s="486" t="s">
        <v>3364</v>
      </c>
      <c r="C35" s="517"/>
      <c r="D35" s="486" t="s">
        <v>3365</v>
      </c>
      <c r="E35" s="486" t="s">
        <v>3366</v>
      </c>
      <c r="F35" s="511"/>
      <c r="G35" s="511"/>
      <c r="H35" s="487"/>
      <c r="L35" s="487"/>
      <c r="M35" s="487"/>
    </row>
    <row r="36" spans="1:13" x14ac:dyDescent="0.35">
      <c r="A36" s="486" t="s">
        <v>1593</v>
      </c>
      <c r="B36" s="486" t="s">
        <v>3367</v>
      </c>
      <c r="D36" s="486" t="s">
        <v>3368</v>
      </c>
      <c r="E36" s="486" t="s">
        <v>3366</v>
      </c>
      <c r="H36" s="487"/>
      <c r="L36" s="487"/>
      <c r="M36" s="487"/>
    </row>
    <row r="37" spans="1:13" x14ac:dyDescent="0.35">
      <c r="A37" s="486" t="s">
        <v>1594</v>
      </c>
      <c r="B37" s="486" t="s">
        <v>3369</v>
      </c>
      <c r="D37" s="486" t="s">
        <v>3370</v>
      </c>
      <c r="E37" s="486" t="s">
        <v>3366</v>
      </c>
      <c r="H37" s="487"/>
      <c r="L37" s="487"/>
      <c r="M37" s="487"/>
    </row>
    <row r="38" spans="1:13" x14ac:dyDescent="0.35">
      <c r="A38" s="486" t="s">
        <v>1595</v>
      </c>
      <c r="B38" s="486" t="s">
        <v>3371</v>
      </c>
      <c r="D38" s="486" t="s">
        <v>3372</v>
      </c>
      <c r="E38" s="486" t="s">
        <v>3366</v>
      </c>
      <c r="H38" s="487"/>
      <c r="L38" s="487"/>
      <c r="M38" s="487"/>
    </row>
    <row r="39" spans="1:13" x14ac:dyDescent="0.35">
      <c r="A39" s="486" t="s">
        <v>1596</v>
      </c>
      <c r="B39" s="486" t="s">
        <v>3373</v>
      </c>
      <c r="D39" s="486" t="s">
        <v>1654</v>
      </c>
      <c r="E39" s="486" t="s">
        <v>3366</v>
      </c>
      <c r="H39" s="487"/>
      <c r="L39" s="487"/>
      <c r="M39" s="487"/>
    </row>
    <row r="40" spans="1:13" x14ac:dyDescent="0.35">
      <c r="A40" s="486" t="s">
        <v>1597</v>
      </c>
      <c r="B40" s="486" t="s">
        <v>3374</v>
      </c>
      <c r="D40" s="486" t="s">
        <v>3375</v>
      </c>
      <c r="E40" s="486" t="s">
        <v>3376</v>
      </c>
      <c r="H40" s="487"/>
      <c r="L40" s="487"/>
      <c r="M40" s="487"/>
    </row>
    <row r="41" spans="1:13" x14ac:dyDescent="0.35">
      <c r="A41" s="486" t="s">
        <v>1598</v>
      </c>
      <c r="B41" s="486" t="s">
        <v>3377</v>
      </c>
      <c r="D41" s="486" t="s">
        <v>3378</v>
      </c>
      <c r="E41" s="486" t="s">
        <v>3379</v>
      </c>
      <c r="H41" s="487"/>
      <c r="L41" s="487"/>
      <c r="M41" s="487"/>
    </row>
    <row r="42" spans="1:13" x14ac:dyDescent="0.35">
      <c r="A42" s="486" t="s">
        <v>1599</v>
      </c>
      <c r="B42" s="486" t="s">
        <v>3380</v>
      </c>
      <c r="D42" s="486" t="s">
        <v>3381</v>
      </c>
      <c r="E42" s="486" t="s">
        <v>3379</v>
      </c>
      <c r="H42" s="487"/>
      <c r="L42" s="487"/>
      <c r="M42" s="487"/>
    </row>
    <row r="43" spans="1:13" x14ac:dyDescent="0.35">
      <c r="A43" s="486" t="s">
        <v>1600</v>
      </c>
      <c r="B43" s="486" t="s">
        <v>3382</v>
      </c>
      <c r="D43" s="486" t="s">
        <v>3383</v>
      </c>
      <c r="E43" s="486" t="s">
        <v>3379</v>
      </c>
      <c r="H43" s="487"/>
      <c r="L43" s="487"/>
      <c r="M43" s="487"/>
    </row>
    <row r="44" spans="1:13" x14ac:dyDescent="0.35">
      <c r="A44" s="486" t="s">
        <v>1601</v>
      </c>
      <c r="B44" s="486" t="s">
        <v>3384</v>
      </c>
      <c r="D44" s="486" t="s">
        <v>3385</v>
      </c>
      <c r="E44" s="486" t="s">
        <v>3366</v>
      </c>
      <c r="H44" s="487"/>
      <c r="L44" s="487"/>
      <c r="M44" s="487"/>
    </row>
    <row r="45" spans="1:13" x14ac:dyDescent="0.35">
      <c r="A45" s="486" t="s">
        <v>1602</v>
      </c>
      <c r="B45" s="486" t="s">
        <v>3386</v>
      </c>
      <c r="D45" s="486" t="s">
        <v>3387</v>
      </c>
      <c r="E45" s="486" t="s">
        <v>3366</v>
      </c>
      <c r="H45" s="487"/>
      <c r="L45" s="487"/>
      <c r="M45" s="487"/>
    </row>
    <row r="46" spans="1:13" x14ac:dyDescent="0.35">
      <c r="A46" s="486" t="s">
        <v>1603</v>
      </c>
      <c r="B46" s="486" t="s">
        <v>3388</v>
      </c>
      <c r="D46" s="486" t="s">
        <v>3389</v>
      </c>
      <c r="E46" s="486" t="s">
        <v>3366</v>
      </c>
      <c r="H46" s="487"/>
      <c r="L46" s="487"/>
      <c r="M46" s="487"/>
    </row>
    <row r="47" spans="1:13" x14ac:dyDescent="0.35">
      <c r="A47" s="486" t="s">
        <v>1604</v>
      </c>
      <c r="B47" s="486" t="s">
        <v>3390</v>
      </c>
      <c r="D47" s="486" t="s">
        <v>3391</v>
      </c>
      <c r="E47" s="486" t="s">
        <v>3366</v>
      </c>
      <c r="H47" s="487"/>
      <c r="L47" s="487"/>
      <c r="M47" s="487"/>
    </row>
    <row r="48" spans="1:13" x14ac:dyDescent="0.35">
      <c r="A48" s="486" t="s">
        <v>1605</v>
      </c>
      <c r="B48" s="486" t="s">
        <v>3392</v>
      </c>
      <c r="D48" s="486" t="s">
        <v>3393</v>
      </c>
      <c r="E48" s="486" t="s">
        <v>3366</v>
      </c>
      <c r="H48" s="487"/>
      <c r="L48" s="487"/>
      <c r="M48" s="487"/>
    </row>
    <row r="49" spans="1:13" x14ac:dyDescent="0.35">
      <c r="A49" s="486" t="s">
        <v>1606</v>
      </c>
      <c r="B49" s="486" t="s">
        <v>3394</v>
      </c>
      <c r="D49" s="486" t="s">
        <v>3393</v>
      </c>
      <c r="E49" s="486" t="s">
        <v>3366</v>
      </c>
      <c r="H49" s="487"/>
      <c r="L49" s="487"/>
      <c r="M49" s="487"/>
    </row>
    <row r="50" spans="1:13" x14ac:dyDescent="0.35">
      <c r="A50" s="486" t="s">
        <v>1607</v>
      </c>
      <c r="B50" s="486" t="s">
        <v>3395</v>
      </c>
      <c r="D50" s="486" t="s">
        <v>3396</v>
      </c>
      <c r="E50" s="486" t="s">
        <v>3379</v>
      </c>
      <c r="H50" s="487"/>
      <c r="L50" s="487"/>
      <c r="M50" s="487"/>
    </row>
    <row r="51" spans="1:13" x14ac:dyDescent="0.35">
      <c r="A51" s="486" t="s">
        <v>1608</v>
      </c>
      <c r="B51" s="486" t="s">
        <v>3397</v>
      </c>
      <c r="D51" s="486" t="s">
        <v>3398</v>
      </c>
      <c r="E51" s="486" t="s">
        <v>3366</v>
      </c>
      <c r="H51" s="487"/>
      <c r="L51" s="487"/>
      <c r="M51" s="487"/>
    </row>
    <row r="52" spans="1:13" x14ac:dyDescent="0.35">
      <c r="A52" s="486" t="s">
        <v>1609</v>
      </c>
      <c r="B52" s="486" t="s">
        <v>3399</v>
      </c>
      <c r="D52" s="486" t="s">
        <v>3400</v>
      </c>
      <c r="E52" s="486" t="s">
        <v>3376</v>
      </c>
      <c r="H52" s="487"/>
      <c r="L52" s="487"/>
      <c r="M52" s="487"/>
    </row>
    <row r="53" spans="1:13" x14ac:dyDescent="0.35">
      <c r="A53" s="486" t="s">
        <v>1610</v>
      </c>
      <c r="H53" s="487"/>
      <c r="L53" s="487"/>
      <c r="M53" s="487"/>
    </row>
    <row r="54" spans="1:13" x14ac:dyDescent="0.35">
      <c r="A54" s="486" t="s">
        <v>1611</v>
      </c>
      <c r="H54" s="487"/>
      <c r="L54" s="487"/>
      <c r="M54" s="487"/>
    </row>
    <row r="55" spans="1:13" x14ac:dyDescent="0.35">
      <c r="A55" s="486" t="s">
        <v>1612</v>
      </c>
      <c r="H55" s="487"/>
      <c r="L55" s="487"/>
      <c r="M55" s="487"/>
    </row>
    <row r="56" spans="1:13" x14ac:dyDescent="0.35">
      <c r="A56" s="486" t="s">
        <v>1613</v>
      </c>
      <c r="H56" s="487"/>
      <c r="L56" s="487"/>
      <c r="M56" s="487"/>
    </row>
    <row r="57" spans="1:13" x14ac:dyDescent="0.35">
      <c r="A57" s="486" t="s">
        <v>1614</v>
      </c>
      <c r="B57" s="509"/>
      <c r="H57" s="487"/>
      <c r="L57" s="487"/>
      <c r="M57" s="487"/>
    </row>
    <row r="58" spans="1:13" x14ac:dyDescent="0.35">
      <c r="A58" s="486" t="s">
        <v>1615</v>
      </c>
      <c r="B58" s="509"/>
      <c r="H58" s="487"/>
      <c r="L58" s="487"/>
      <c r="M58" s="487"/>
    </row>
    <row r="59" spans="1:13" x14ac:dyDescent="0.35">
      <c r="A59" s="486" t="s">
        <v>1616</v>
      </c>
      <c r="B59" s="509"/>
      <c r="H59" s="487"/>
      <c r="L59" s="487"/>
      <c r="M59" s="487"/>
    </row>
    <row r="60" spans="1:13" outlineLevel="1" x14ac:dyDescent="0.35">
      <c r="A60" s="486" t="s">
        <v>1617</v>
      </c>
      <c r="B60" s="509"/>
      <c r="E60" s="509"/>
      <c r="F60" s="509"/>
      <c r="G60" s="509"/>
      <c r="H60" s="487"/>
      <c r="L60" s="487"/>
      <c r="M60" s="487"/>
    </row>
    <row r="61" spans="1:13" outlineLevel="1" x14ac:dyDescent="0.35">
      <c r="A61" s="486" t="s">
        <v>1618</v>
      </c>
      <c r="B61" s="509"/>
      <c r="E61" s="509"/>
      <c r="F61" s="509"/>
      <c r="G61" s="509"/>
      <c r="H61" s="487"/>
      <c r="L61" s="487"/>
      <c r="M61" s="487"/>
    </row>
    <row r="62" spans="1:13" outlineLevel="1" x14ac:dyDescent="0.35">
      <c r="A62" s="486" t="s">
        <v>1619</v>
      </c>
      <c r="B62" s="509"/>
      <c r="E62" s="509"/>
      <c r="F62" s="509"/>
      <c r="G62" s="509"/>
      <c r="H62" s="487"/>
      <c r="L62" s="487"/>
      <c r="M62" s="487"/>
    </row>
    <row r="63" spans="1:13" outlineLevel="1" x14ac:dyDescent="0.35">
      <c r="A63" s="486" t="s">
        <v>1620</v>
      </c>
      <c r="B63" s="509"/>
      <c r="E63" s="509"/>
      <c r="F63" s="509"/>
      <c r="G63" s="509"/>
      <c r="H63" s="487"/>
      <c r="L63" s="487"/>
      <c r="M63" s="487"/>
    </row>
    <row r="64" spans="1:13" outlineLevel="1" x14ac:dyDescent="0.35">
      <c r="A64" s="486" t="s">
        <v>1621</v>
      </c>
      <c r="B64" s="509"/>
      <c r="E64" s="509"/>
      <c r="F64" s="509"/>
      <c r="G64" s="509"/>
      <c r="H64" s="487"/>
      <c r="L64" s="487"/>
      <c r="M64" s="487"/>
    </row>
    <row r="65" spans="1:14" outlineLevel="1" x14ac:dyDescent="0.35">
      <c r="A65" s="486" t="s">
        <v>1622</v>
      </c>
      <c r="B65" s="509"/>
      <c r="E65" s="509"/>
      <c r="F65" s="509"/>
      <c r="G65" s="509"/>
      <c r="H65" s="487"/>
      <c r="L65" s="487"/>
      <c r="M65" s="487"/>
    </row>
    <row r="66" spans="1:14" outlineLevel="1" x14ac:dyDescent="0.35">
      <c r="A66" s="486" t="s">
        <v>1623</v>
      </c>
      <c r="B66" s="509"/>
      <c r="E66" s="509"/>
      <c r="F66" s="509"/>
      <c r="G66" s="509"/>
      <c r="H66" s="487"/>
      <c r="L66" s="487"/>
      <c r="M66" s="487"/>
    </row>
    <row r="67" spans="1:14" outlineLevel="1" x14ac:dyDescent="0.35">
      <c r="A67" s="486" t="s">
        <v>1624</v>
      </c>
      <c r="B67" s="509"/>
      <c r="E67" s="509"/>
      <c r="F67" s="509"/>
      <c r="G67" s="509"/>
      <c r="H67" s="487"/>
      <c r="L67" s="487"/>
      <c r="M67" s="487"/>
    </row>
    <row r="68" spans="1:14" outlineLevel="1" x14ac:dyDescent="0.35">
      <c r="A68" s="486" t="s">
        <v>1625</v>
      </c>
      <c r="B68" s="509"/>
      <c r="E68" s="509"/>
      <c r="F68" s="509"/>
      <c r="G68" s="509"/>
      <c r="H68" s="487"/>
      <c r="L68" s="487"/>
      <c r="M68" s="487"/>
    </row>
    <row r="69" spans="1:14" outlineLevel="1" x14ac:dyDescent="0.35">
      <c r="A69" s="486" t="s">
        <v>1626</v>
      </c>
      <c r="B69" s="509"/>
      <c r="E69" s="509"/>
      <c r="F69" s="509"/>
      <c r="G69" s="509"/>
      <c r="H69" s="487"/>
      <c r="L69" s="487"/>
      <c r="M69" s="487"/>
    </row>
    <row r="70" spans="1:14" outlineLevel="1" x14ac:dyDescent="0.35">
      <c r="A70" s="486" t="s">
        <v>1627</v>
      </c>
      <c r="B70" s="509"/>
      <c r="E70" s="509"/>
      <c r="F70" s="509"/>
      <c r="G70" s="509"/>
      <c r="H70" s="487"/>
      <c r="L70" s="487"/>
      <c r="M70" s="487"/>
    </row>
    <row r="71" spans="1:14" outlineLevel="1" x14ac:dyDescent="0.35">
      <c r="A71" s="486" t="s">
        <v>1628</v>
      </c>
      <c r="B71" s="509"/>
      <c r="E71" s="509"/>
      <c r="F71" s="509"/>
      <c r="G71" s="509"/>
      <c r="H71" s="487"/>
      <c r="L71" s="487"/>
      <c r="M71" s="487"/>
    </row>
    <row r="72" spans="1:14" outlineLevel="1" x14ac:dyDescent="0.35">
      <c r="A72" s="486" t="s">
        <v>1629</v>
      </c>
      <c r="B72" s="509"/>
      <c r="E72" s="509"/>
      <c r="F72" s="509"/>
      <c r="G72" s="509"/>
      <c r="H72" s="487"/>
      <c r="L72" s="487"/>
      <c r="M72" s="487"/>
    </row>
    <row r="73" spans="1:14" ht="18.5" x14ac:dyDescent="0.35">
      <c r="A73" s="504"/>
      <c r="B73" s="494" t="s">
        <v>1554</v>
      </c>
      <c r="C73" s="504"/>
      <c r="D73" s="504"/>
      <c r="E73" s="504"/>
      <c r="F73" s="504"/>
      <c r="G73" s="504"/>
      <c r="H73" s="487"/>
    </row>
    <row r="74" spans="1:14" ht="15" customHeight="1" x14ac:dyDescent="0.35">
      <c r="A74" s="505"/>
      <c r="B74" s="506" t="s">
        <v>734</v>
      </c>
      <c r="C74" s="505" t="s">
        <v>3334</v>
      </c>
      <c r="D74" s="505" t="s">
        <v>3335</v>
      </c>
      <c r="E74" s="508" t="s">
        <v>3336</v>
      </c>
      <c r="F74" s="508" t="s">
        <v>3337</v>
      </c>
      <c r="G74" s="508" t="s">
        <v>1630</v>
      </c>
      <c r="H74" s="512"/>
      <c r="I74" s="512"/>
      <c r="J74" s="512"/>
      <c r="K74" s="512"/>
      <c r="L74" s="512"/>
      <c r="M74" s="512"/>
      <c r="N74" s="512"/>
    </row>
    <row r="75" spans="1:14" x14ac:dyDescent="0.35">
      <c r="A75" s="486" t="s">
        <v>1631</v>
      </c>
      <c r="B75" s="545" t="s">
        <v>3295</v>
      </c>
      <c r="C75" s="905">
        <v>10.17</v>
      </c>
      <c r="D75" s="905"/>
      <c r="E75" s="772">
        <v>8.5516666666666676</v>
      </c>
      <c r="G75" s="772">
        <v>8.57</v>
      </c>
      <c r="H75" s="487"/>
    </row>
    <row r="76" spans="1:14" x14ac:dyDescent="0.35">
      <c r="A76" s="486" t="s">
        <v>1632</v>
      </c>
      <c r="B76" s="545" t="s">
        <v>3296</v>
      </c>
      <c r="C76" s="905">
        <v>8.1</v>
      </c>
      <c r="D76" s="905"/>
      <c r="E76" s="486">
        <v>7.4</v>
      </c>
      <c r="G76" s="486">
        <v>7.1</v>
      </c>
      <c r="H76" s="487"/>
    </row>
    <row r="77" spans="1:14" ht="58" outlineLevel="1" x14ac:dyDescent="0.35">
      <c r="A77" s="486" t="s">
        <v>1633</v>
      </c>
      <c r="G77" s="669" t="s">
        <v>3338</v>
      </c>
      <c r="H77" s="487"/>
    </row>
    <row r="78" spans="1:14" outlineLevel="1" x14ac:dyDescent="0.35">
      <c r="A78" s="486" t="s">
        <v>1634</v>
      </c>
      <c r="H78" s="487"/>
    </row>
    <row r="79" spans="1:14" outlineLevel="1" x14ac:dyDescent="0.35">
      <c r="A79" s="486" t="s">
        <v>1635</v>
      </c>
      <c r="H79" s="487"/>
    </row>
    <row r="80" spans="1:14" outlineLevel="1" x14ac:dyDescent="0.35">
      <c r="A80" s="486" t="s">
        <v>1636</v>
      </c>
      <c r="H80" s="487"/>
    </row>
    <row r="81" spans="1:8" x14ac:dyDescent="0.35">
      <c r="A81" s="505"/>
      <c r="B81" s="506" t="s">
        <v>1637</v>
      </c>
      <c r="C81" s="505" t="s">
        <v>429</v>
      </c>
      <c r="D81" s="505" t="s">
        <v>430</v>
      </c>
      <c r="E81" s="508" t="s">
        <v>746</v>
      </c>
      <c r="F81" s="508" t="s">
        <v>1638</v>
      </c>
      <c r="G81" s="508" t="s">
        <v>1639</v>
      </c>
      <c r="H81" s="487"/>
    </row>
    <row r="82" spans="1:8" x14ac:dyDescent="0.35">
      <c r="A82" s="486" t="s">
        <v>1640</v>
      </c>
      <c r="B82" s="904" t="s">
        <v>1665</v>
      </c>
      <c r="C82" s="904">
        <v>1.4369020938570923E-3</v>
      </c>
      <c r="D82" s="904">
        <v>0</v>
      </c>
      <c r="E82" s="904">
        <v>1.5955614528200747E-3</v>
      </c>
      <c r="F82" s="522"/>
      <c r="G82" s="904">
        <f>C82+D82+E82</f>
        <v>3.0324635466771671E-3</v>
      </c>
      <c r="H82" s="487"/>
    </row>
    <row r="83" spans="1:8" x14ac:dyDescent="0.35">
      <c r="A83" s="486" t="s">
        <v>1641</v>
      </c>
      <c r="B83" s="904"/>
      <c r="C83" s="904"/>
      <c r="D83" s="904">
        <v>0</v>
      </c>
      <c r="E83" s="904">
        <v>0</v>
      </c>
      <c r="F83" s="522"/>
      <c r="G83" s="904"/>
      <c r="H83" s="487"/>
    </row>
    <row r="84" spans="1:8" x14ac:dyDescent="0.35">
      <c r="A84" s="486" t="s">
        <v>1642</v>
      </c>
      <c r="B84" s="486" t="s">
        <v>1643</v>
      </c>
      <c r="C84" s="522">
        <v>5.8263748140236784E-4</v>
      </c>
      <c r="D84" s="522">
        <v>0</v>
      </c>
      <c r="E84" s="522">
        <v>5.5984612379651751E-6</v>
      </c>
      <c r="F84" s="522"/>
      <c r="G84" s="522">
        <f>C84+D84+E84</f>
        <v>5.8823594264033297E-4</v>
      </c>
      <c r="H84" s="487"/>
    </row>
    <row r="85" spans="1:8" x14ac:dyDescent="0.35">
      <c r="A85" s="486" t="s">
        <v>1644</v>
      </c>
      <c r="B85" s="486" t="s">
        <v>1645</v>
      </c>
      <c r="C85" s="522">
        <v>5.4727496509857792E-4</v>
      </c>
      <c r="D85" s="522">
        <v>0</v>
      </c>
      <c r="E85" s="537">
        <v>5.5984612379651751E-6</v>
      </c>
      <c r="F85" s="522"/>
      <c r="G85" s="522">
        <f t="shared" ref="G85:G86" si="0">C85+D85+E85</f>
        <v>5.5287342633654306E-4</v>
      </c>
      <c r="H85" s="487"/>
    </row>
    <row r="86" spans="1:8" x14ac:dyDescent="0.35">
      <c r="A86" s="486" t="s">
        <v>1646</v>
      </c>
      <c r="B86" s="486" t="s">
        <v>1647</v>
      </c>
      <c r="C86" s="522">
        <v>8.2769878113319942E-3</v>
      </c>
      <c r="D86" s="522">
        <v>0</v>
      </c>
      <c r="E86" s="537">
        <v>2.7992306189825873E-5</v>
      </c>
      <c r="F86" s="522"/>
      <c r="G86" s="522">
        <f t="shared" si="0"/>
        <v>8.3049801175218204E-3</v>
      </c>
      <c r="H86" s="487"/>
    </row>
    <row r="87" spans="1:8" outlineLevel="1" x14ac:dyDescent="0.35">
      <c r="A87" s="486" t="s">
        <v>1648</v>
      </c>
      <c r="H87" s="487"/>
    </row>
    <row r="88" spans="1:8" outlineLevel="1" x14ac:dyDescent="0.35">
      <c r="A88" s="486" t="s">
        <v>1649</v>
      </c>
      <c r="H88" s="487"/>
    </row>
    <row r="89" spans="1:8" outlineLevel="1" x14ac:dyDescent="0.35">
      <c r="A89" s="486" t="s">
        <v>1650</v>
      </c>
      <c r="H89" s="487"/>
    </row>
    <row r="90" spans="1:8" outlineLevel="1" x14ac:dyDescent="0.35">
      <c r="A90" s="486" t="s">
        <v>1651</v>
      </c>
      <c r="H90" s="487"/>
    </row>
    <row r="91" spans="1:8" x14ac:dyDescent="0.35">
      <c r="H91" s="487"/>
    </row>
    <row r="92" spans="1:8" x14ac:dyDescent="0.35">
      <c r="H92" s="487"/>
    </row>
    <row r="93" spans="1:8" x14ac:dyDescent="0.35">
      <c r="H93" s="487"/>
    </row>
    <row r="94" spans="1:8" x14ac:dyDescent="0.35">
      <c r="H94" s="487"/>
    </row>
    <row r="95" spans="1:8" x14ac:dyDescent="0.35">
      <c r="H95" s="487"/>
    </row>
    <row r="96" spans="1:8" x14ac:dyDescent="0.35">
      <c r="H96" s="487"/>
    </row>
    <row r="97" spans="8:8" x14ac:dyDescent="0.35">
      <c r="H97" s="487"/>
    </row>
    <row r="98" spans="8:8" x14ac:dyDescent="0.35">
      <c r="H98" s="487"/>
    </row>
    <row r="99" spans="8:8" x14ac:dyDescent="0.35">
      <c r="H99" s="487"/>
    </row>
    <row r="100" spans="8:8" x14ac:dyDescent="0.35">
      <c r="H100" s="487"/>
    </row>
    <row r="101" spans="8:8" x14ac:dyDescent="0.35">
      <c r="H101" s="487"/>
    </row>
    <row r="102" spans="8:8" x14ac:dyDescent="0.35">
      <c r="H102" s="487"/>
    </row>
    <row r="103" spans="8:8" x14ac:dyDescent="0.35">
      <c r="H103" s="487"/>
    </row>
    <row r="104" spans="8:8" x14ac:dyDescent="0.35">
      <c r="H104" s="487"/>
    </row>
    <row r="105" spans="8:8" x14ac:dyDescent="0.35">
      <c r="H105" s="487"/>
    </row>
    <row r="106" spans="8:8" x14ac:dyDescent="0.35">
      <c r="H106" s="487"/>
    </row>
    <row r="107" spans="8:8" x14ac:dyDescent="0.35">
      <c r="H107" s="487"/>
    </row>
    <row r="108" spans="8:8" x14ac:dyDescent="0.35">
      <c r="H108" s="487"/>
    </row>
    <row r="109" spans="8:8" x14ac:dyDescent="0.35">
      <c r="H109" s="487"/>
    </row>
    <row r="110" spans="8:8" x14ac:dyDescent="0.35">
      <c r="H110" s="487"/>
    </row>
    <row r="111" spans="8:8" x14ac:dyDescent="0.35">
      <c r="H111" s="487"/>
    </row>
    <row r="112" spans="8:8" x14ac:dyDescent="0.35">
      <c r="H112" s="487"/>
    </row>
  </sheetData>
  <mergeCells count="8">
    <mergeCell ref="A1:B1"/>
    <mergeCell ref="C82:C83"/>
    <mergeCell ref="G82:G83"/>
    <mergeCell ref="D82:D83"/>
    <mergeCell ref="E82:E83"/>
    <mergeCell ref="B82:B83"/>
    <mergeCell ref="C76:D76"/>
    <mergeCell ref="C75:D75"/>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7670-F5D7-45C4-8FE2-87DA5E247A90}">
  <sheetPr codeName="Feuil16">
    <tabColor rgb="FF243386"/>
  </sheetPr>
  <dimension ref="A1:G639"/>
  <sheetViews>
    <sheetView topLeftCell="A400" workbookViewId="0">
      <selection activeCell="C196" sqref="C196"/>
    </sheetView>
  </sheetViews>
  <sheetFormatPr baseColWidth="10" defaultRowHeight="14.5" x14ac:dyDescent="0.35"/>
  <cols>
    <col min="1" max="1" width="14" customWidth="1"/>
    <col min="2" max="4" width="41.81640625" customWidth="1"/>
    <col min="6" max="7" width="41.81640625" customWidth="1"/>
  </cols>
  <sheetData>
    <row r="1" spans="1:7" ht="31" x14ac:dyDescent="0.35">
      <c r="A1" s="682" t="s">
        <v>2699</v>
      </c>
      <c r="B1" s="682"/>
      <c r="C1" s="672"/>
      <c r="D1" s="672"/>
      <c r="E1" s="672"/>
      <c r="F1" s="675" t="s">
        <v>3331</v>
      </c>
      <c r="G1" s="690"/>
    </row>
    <row r="2" spans="1:7" ht="15" thickBot="1" x14ac:dyDescent="0.4">
      <c r="A2" s="672"/>
      <c r="B2" s="691"/>
      <c r="C2" s="691"/>
      <c r="D2" s="672"/>
      <c r="E2" s="672"/>
      <c r="F2" s="672"/>
      <c r="G2" s="672"/>
    </row>
    <row r="3" spans="1:7" ht="19" thickBot="1" x14ac:dyDescent="0.4">
      <c r="A3" s="683"/>
      <c r="B3" s="684" t="s">
        <v>22</v>
      </c>
      <c r="C3" s="685" t="s">
        <v>1842</v>
      </c>
      <c r="D3" s="683"/>
      <c r="E3" s="683"/>
      <c r="F3" s="672"/>
      <c r="G3" s="672"/>
    </row>
    <row r="4" spans="1:7" x14ac:dyDescent="0.35">
      <c r="A4" s="587"/>
      <c r="B4" s="587"/>
      <c r="C4" s="587"/>
      <c r="D4" s="587"/>
      <c r="E4" s="587"/>
      <c r="F4" s="587"/>
      <c r="G4" s="587"/>
    </row>
    <row r="5" spans="1:7" ht="18.5" x14ac:dyDescent="0.35">
      <c r="A5" s="686"/>
      <c r="B5" s="909" t="s">
        <v>1843</v>
      </c>
      <c r="C5" s="910"/>
      <c r="D5" s="587"/>
      <c r="E5" s="687"/>
      <c r="F5" s="687"/>
      <c r="G5" s="687"/>
    </row>
    <row r="6" spans="1:7" x14ac:dyDescent="0.35">
      <c r="A6" s="692"/>
      <c r="B6" s="911" t="s">
        <v>1844</v>
      </c>
      <c r="C6" s="911"/>
      <c r="D6" s="693"/>
      <c r="E6" s="587"/>
      <c r="F6" s="587"/>
      <c r="G6" s="587"/>
    </row>
    <row r="7" spans="1:7" x14ac:dyDescent="0.35">
      <c r="A7" s="587"/>
      <c r="B7" s="912" t="s">
        <v>1845</v>
      </c>
      <c r="C7" s="913"/>
      <c r="D7" s="693"/>
      <c r="E7" s="587"/>
      <c r="F7" s="587"/>
      <c r="G7" s="587"/>
    </row>
    <row r="8" spans="1:7" x14ac:dyDescent="0.35">
      <c r="A8" s="587"/>
      <c r="B8" s="914" t="s">
        <v>1846</v>
      </c>
      <c r="C8" s="915"/>
      <c r="D8" s="693"/>
      <c r="E8" s="587"/>
      <c r="F8" s="587"/>
      <c r="G8" s="587"/>
    </row>
    <row r="9" spans="1:7" ht="15" thickBot="1" x14ac:dyDescent="0.4">
      <c r="A9" s="587"/>
      <c r="B9" s="907" t="s">
        <v>1847</v>
      </c>
      <c r="C9" s="908"/>
      <c r="D9" s="587"/>
      <c r="E9" s="587"/>
      <c r="F9" s="587"/>
      <c r="G9" s="587"/>
    </row>
    <row r="10" spans="1:7" x14ac:dyDescent="0.35">
      <c r="A10" s="587"/>
      <c r="B10" s="694"/>
      <c r="C10" s="695"/>
      <c r="D10" s="587"/>
      <c r="E10" s="587"/>
      <c r="F10" s="587"/>
      <c r="G10" s="587"/>
    </row>
    <row r="11" spans="1:7" x14ac:dyDescent="0.35">
      <c r="A11" s="587"/>
      <c r="B11" s="696"/>
      <c r="C11" s="587"/>
      <c r="D11" s="587"/>
      <c r="E11" s="587"/>
      <c r="F11" s="587"/>
      <c r="G11" s="587"/>
    </row>
    <row r="12" spans="1:7" x14ac:dyDescent="0.35">
      <c r="A12" s="587"/>
      <c r="B12" s="696"/>
      <c r="C12" s="587"/>
      <c r="D12" s="587"/>
      <c r="E12" s="587"/>
      <c r="F12" s="587"/>
      <c r="G12" s="587"/>
    </row>
    <row r="13" spans="1:7" ht="18.75" customHeight="1" x14ac:dyDescent="0.35">
      <c r="A13" s="688"/>
      <c r="B13" s="906" t="s">
        <v>1844</v>
      </c>
      <c r="C13" s="906"/>
      <c r="D13" s="688"/>
      <c r="E13" s="688"/>
      <c r="F13" s="688"/>
      <c r="G13" s="688"/>
    </row>
    <row r="14" spans="1:7" x14ac:dyDescent="0.35">
      <c r="A14" s="689"/>
      <c r="B14" s="689" t="s">
        <v>1848</v>
      </c>
      <c r="C14" s="689" t="s">
        <v>58</v>
      </c>
      <c r="D14" s="689" t="s">
        <v>1431</v>
      </c>
      <c r="E14" s="689"/>
      <c r="F14" s="689" t="s">
        <v>1849</v>
      </c>
      <c r="G14" s="689" t="s">
        <v>1850</v>
      </c>
    </row>
    <row r="15" spans="1:7" x14ac:dyDescent="0.35">
      <c r="A15" s="669" t="s">
        <v>1851</v>
      </c>
      <c r="B15" s="697" t="s">
        <v>1852</v>
      </c>
      <c r="C15" s="698"/>
      <c r="D15" s="699"/>
      <c r="E15" s="700"/>
      <c r="F15" s="701" t="s">
        <v>1504</v>
      </c>
      <c r="G15" s="701" t="s">
        <v>1504</v>
      </c>
    </row>
    <row r="16" spans="1:7" x14ac:dyDescent="0.35">
      <c r="A16" s="669" t="s">
        <v>1853</v>
      </c>
      <c r="B16" s="702" t="s">
        <v>1854</v>
      </c>
      <c r="C16" s="698">
        <v>252.01022985</v>
      </c>
      <c r="D16" s="699">
        <v>2435</v>
      </c>
      <c r="E16" s="700"/>
      <c r="F16" s="701" t="s">
        <v>1504</v>
      </c>
      <c r="G16" s="701" t="s">
        <v>1504</v>
      </c>
    </row>
    <row r="17" spans="1:7" x14ac:dyDescent="0.35">
      <c r="A17" s="669" t="s">
        <v>1855</v>
      </c>
      <c r="B17" s="702" t="s">
        <v>1856</v>
      </c>
      <c r="C17" s="698"/>
      <c r="D17" s="699"/>
      <c r="E17" s="700"/>
      <c r="F17" s="701" t="s">
        <v>1504</v>
      </c>
      <c r="G17" s="701" t="s">
        <v>1504</v>
      </c>
    </row>
    <row r="18" spans="1:7" x14ac:dyDescent="0.35">
      <c r="A18" s="669" t="s">
        <v>1857</v>
      </c>
      <c r="B18" s="702" t="s">
        <v>1858</v>
      </c>
      <c r="C18" s="674">
        <f>SUM(C15:C17)</f>
        <v>252.01022985</v>
      </c>
      <c r="D18" s="703">
        <f>SUM(D15:D17)</f>
        <v>2435</v>
      </c>
      <c r="E18" s="700"/>
      <c r="F18" s="701">
        <v>0</v>
      </c>
      <c r="G18" s="701">
        <v>0</v>
      </c>
    </row>
    <row r="19" spans="1:7" x14ac:dyDescent="0.35">
      <c r="A19" s="702" t="s">
        <v>3341</v>
      </c>
      <c r="B19" s="704" t="s">
        <v>3342</v>
      </c>
      <c r="C19" s="705"/>
      <c r="D19" s="705"/>
      <c r="E19" s="700"/>
      <c r="F19" s="705"/>
      <c r="G19" s="705"/>
    </row>
    <row r="20" spans="1:7" x14ac:dyDescent="0.35">
      <c r="A20" s="702" t="s">
        <v>1859</v>
      </c>
      <c r="B20" s="706"/>
      <c r="C20" s="705"/>
      <c r="D20" s="705"/>
      <c r="E20" s="700"/>
      <c r="F20" s="705"/>
      <c r="G20" s="705"/>
    </row>
    <row r="21" spans="1:7" x14ac:dyDescent="0.35">
      <c r="A21" s="702" t="s">
        <v>1860</v>
      </c>
      <c r="B21" s="706"/>
      <c r="C21" s="705"/>
      <c r="D21" s="705"/>
      <c r="E21" s="700"/>
      <c r="F21" s="705"/>
      <c r="G21" s="705"/>
    </row>
    <row r="22" spans="1:7" x14ac:dyDescent="0.35">
      <c r="A22" s="702" t="s">
        <v>1861</v>
      </c>
      <c r="B22" s="706"/>
      <c r="C22" s="705"/>
      <c r="D22" s="705"/>
      <c r="E22" s="700"/>
      <c r="F22" s="705"/>
      <c r="G22" s="705"/>
    </row>
    <row r="23" spans="1:7" x14ac:dyDescent="0.35">
      <c r="A23" s="702" t="s">
        <v>1862</v>
      </c>
      <c r="B23" s="706"/>
      <c r="C23" s="705"/>
      <c r="D23" s="705"/>
      <c r="E23" s="700"/>
      <c r="F23" s="705"/>
      <c r="G23" s="705"/>
    </row>
    <row r="24" spans="1:7" ht="18.75" customHeight="1" x14ac:dyDescent="0.35">
      <c r="A24" s="688"/>
      <c r="B24" s="906" t="s">
        <v>1845</v>
      </c>
      <c r="C24" s="906"/>
      <c r="D24" s="688"/>
      <c r="E24" s="688"/>
      <c r="F24" s="688"/>
      <c r="G24" s="688"/>
    </row>
    <row r="25" spans="1:7" x14ac:dyDescent="0.35">
      <c r="A25" s="689"/>
      <c r="B25" s="689" t="s">
        <v>1863</v>
      </c>
      <c r="C25" s="689" t="s">
        <v>58</v>
      </c>
      <c r="D25" s="689"/>
      <c r="E25" s="689"/>
      <c r="F25" s="689" t="s">
        <v>1864</v>
      </c>
      <c r="G25" s="689"/>
    </row>
    <row r="26" spans="1:7" x14ac:dyDescent="0.35">
      <c r="A26" s="669" t="s">
        <v>1865</v>
      </c>
      <c r="B26" s="669" t="s">
        <v>397</v>
      </c>
      <c r="C26" s="707">
        <v>252.01022985</v>
      </c>
      <c r="D26" s="707"/>
      <c r="E26" s="587"/>
      <c r="F26" s="701" t="s">
        <v>1504</v>
      </c>
      <c r="G26" s="708"/>
    </row>
    <row r="27" spans="1:7" x14ac:dyDescent="0.35">
      <c r="A27" s="669" t="s">
        <v>1866</v>
      </c>
      <c r="B27" s="669" t="s">
        <v>399</v>
      </c>
      <c r="C27" s="707"/>
      <c r="D27" s="707"/>
      <c r="E27" s="587"/>
      <c r="F27" s="701" t="s">
        <v>1504</v>
      </c>
      <c r="G27" s="708"/>
    </row>
    <row r="28" spans="1:7" x14ac:dyDescent="0.35">
      <c r="A28" s="669" t="s">
        <v>1867</v>
      </c>
      <c r="B28" s="669" t="s">
        <v>85</v>
      </c>
      <c r="C28" s="707"/>
      <c r="D28" s="707"/>
      <c r="E28" s="587"/>
      <c r="F28" s="701" t="s">
        <v>1504</v>
      </c>
      <c r="G28" s="708"/>
    </row>
    <row r="29" spans="1:7" x14ac:dyDescent="0.35">
      <c r="A29" s="669" t="s">
        <v>1868</v>
      </c>
      <c r="B29" s="709" t="s">
        <v>87</v>
      </c>
      <c r="C29" s="676">
        <f>C26</f>
        <v>252.01022985</v>
      </c>
      <c r="D29" s="587"/>
      <c r="E29" s="587"/>
      <c r="F29" s="710">
        <v>0</v>
      </c>
      <c r="G29" s="708"/>
    </row>
    <row r="30" spans="1:7" x14ac:dyDescent="0.35">
      <c r="A30" s="669" t="s">
        <v>1869</v>
      </c>
      <c r="B30" s="711" t="s">
        <v>1130</v>
      </c>
      <c r="C30" s="707"/>
      <c r="D30" s="671"/>
      <c r="E30" s="587"/>
      <c r="F30" s="701" t="s">
        <v>1504</v>
      </c>
      <c r="G30" s="708"/>
    </row>
    <row r="31" spans="1:7" x14ac:dyDescent="0.35">
      <c r="A31" s="669" t="s">
        <v>1870</v>
      </c>
      <c r="B31" s="711" t="s">
        <v>1871</v>
      </c>
      <c r="C31" s="707"/>
      <c r="D31" s="671"/>
      <c r="E31" s="587"/>
      <c r="F31" s="701" t="s">
        <v>1504</v>
      </c>
      <c r="G31" s="712"/>
    </row>
    <row r="32" spans="1:7" x14ac:dyDescent="0.35">
      <c r="A32" s="669" t="s">
        <v>1872</v>
      </c>
      <c r="B32" s="711" t="s">
        <v>1873</v>
      </c>
      <c r="C32" s="707"/>
      <c r="D32" s="671"/>
      <c r="E32" s="587"/>
      <c r="F32" s="701" t="s">
        <v>1504</v>
      </c>
      <c r="G32" s="712"/>
    </row>
    <row r="33" spans="1:7" x14ac:dyDescent="0.35">
      <c r="A33" s="669" t="s">
        <v>1874</v>
      </c>
      <c r="B33" s="711" t="s">
        <v>1875</v>
      </c>
      <c r="C33" s="707"/>
      <c r="D33" s="671"/>
      <c r="E33" s="587"/>
      <c r="F33" s="701" t="s">
        <v>1504</v>
      </c>
      <c r="G33" s="712"/>
    </row>
    <row r="34" spans="1:7" x14ac:dyDescent="0.35">
      <c r="A34" s="669" t="s">
        <v>1876</v>
      </c>
      <c r="B34" s="711" t="s">
        <v>1877</v>
      </c>
      <c r="C34" s="707"/>
      <c r="D34" s="671"/>
      <c r="E34" s="587"/>
      <c r="F34" s="701" t="s">
        <v>1504</v>
      </c>
      <c r="G34" s="712"/>
    </row>
    <row r="35" spans="1:7" x14ac:dyDescent="0.35">
      <c r="A35" s="669" t="s">
        <v>1878</v>
      </c>
      <c r="B35" s="711" t="s">
        <v>1879</v>
      </c>
      <c r="C35" s="707"/>
      <c r="D35" s="671"/>
      <c r="E35" s="587"/>
      <c r="F35" s="701" t="s">
        <v>1504</v>
      </c>
      <c r="G35" s="712"/>
    </row>
    <row r="36" spans="1:7" x14ac:dyDescent="0.35">
      <c r="A36" s="669" t="s">
        <v>1880</v>
      </c>
      <c r="B36" s="711" t="s">
        <v>1881</v>
      </c>
      <c r="C36" s="707"/>
      <c r="D36" s="671"/>
      <c r="E36" s="587"/>
      <c r="F36" s="701" t="s">
        <v>1504</v>
      </c>
      <c r="G36" s="712"/>
    </row>
    <row r="37" spans="1:7" x14ac:dyDescent="0.35">
      <c r="A37" s="669" t="s">
        <v>1882</v>
      </c>
      <c r="B37" s="711" t="s">
        <v>1883</v>
      </c>
      <c r="C37" s="707"/>
      <c r="D37" s="671"/>
      <c r="E37" s="587"/>
      <c r="F37" s="701" t="s">
        <v>1504</v>
      </c>
      <c r="G37" s="712"/>
    </row>
    <row r="38" spans="1:7" x14ac:dyDescent="0.35">
      <c r="A38" s="669" t="s">
        <v>1884</v>
      </c>
      <c r="B38" s="711" t="s">
        <v>1885</v>
      </c>
      <c r="C38" s="707"/>
      <c r="D38" s="671"/>
      <c r="E38" s="700"/>
      <c r="F38" s="701" t="s">
        <v>1504</v>
      </c>
      <c r="G38" s="712"/>
    </row>
    <row r="39" spans="1:7" ht="29" x14ac:dyDescent="0.35">
      <c r="A39" s="669" t="s">
        <v>1886</v>
      </c>
      <c r="B39" s="713" t="s">
        <v>2700</v>
      </c>
      <c r="C39" s="707"/>
      <c r="D39" s="671"/>
      <c r="E39" s="700"/>
      <c r="F39" s="701" t="s">
        <v>1504</v>
      </c>
      <c r="G39" s="705"/>
    </row>
    <row r="40" spans="1:7" x14ac:dyDescent="0.35">
      <c r="A40" s="669" t="s">
        <v>1887</v>
      </c>
      <c r="B40" s="706"/>
      <c r="C40" s="714"/>
      <c r="D40" s="715"/>
      <c r="E40" s="700"/>
      <c r="F40" s="660"/>
      <c r="G40" s="660"/>
    </row>
    <row r="41" spans="1:7" x14ac:dyDescent="0.35">
      <c r="A41" s="669" t="s">
        <v>1888</v>
      </c>
      <c r="B41" s="706"/>
      <c r="C41" s="714"/>
      <c r="D41" s="715"/>
      <c r="E41" s="673"/>
      <c r="F41" s="660"/>
      <c r="G41" s="660"/>
    </row>
    <row r="42" spans="1:7" x14ac:dyDescent="0.35">
      <c r="A42" s="669" t="s">
        <v>1889</v>
      </c>
      <c r="B42" s="706"/>
      <c r="C42" s="714"/>
      <c r="D42" s="715"/>
      <c r="E42" s="673"/>
      <c r="F42" s="660"/>
      <c r="G42" s="660"/>
    </row>
    <row r="43" spans="1:7" x14ac:dyDescent="0.35">
      <c r="A43" s="669" t="s">
        <v>1890</v>
      </c>
      <c r="B43" s="706"/>
      <c r="C43" s="714"/>
      <c r="D43" s="715"/>
      <c r="E43" s="673"/>
      <c r="F43" s="660"/>
      <c r="G43" s="660"/>
    </row>
    <row r="44" spans="1:7" x14ac:dyDescent="0.35">
      <c r="A44" s="669" t="s">
        <v>1891</v>
      </c>
      <c r="B44" s="706"/>
      <c r="C44" s="714"/>
      <c r="D44" s="715"/>
      <c r="E44" s="673"/>
      <c r="F44" s="660"/>
      <c r="G44" s="660"/>
    </row>
    <row r="45" spans="1:7" x14ac:dyDescent="0.35">
      <c r="A45" s="669" t="s">
        <v>1892</v>
      </c>
      <c r="B45" s="706"/>
      <c r="C45" s="714"/>
      <c r="D45" s="715"/>
      <c r="E45" s="673"/>
      <c r="F45" s="660"/>
      <c r="G45" s="660"/>
    </row>
    <row r="46" spans="1:7" x14ac:dyDescent="0.35">
      <c r="A46" s="669" t="s">
        <v>1893</v>
      </c>
      <c r="B46" s="706"/>
      <c r="C46" s="714"/>
      <c r="D46" s="715"/>
      <c r="E46" s="673"/>
      <c r="F46" s="660"/>
      <c r="G46" s="700"/>
    </row>
    <row r="47" spans="1:7" x14ac:dyDescent="0.35">
      <c r="A47" s="669" t="s">
        <v>1894</v>
      </c>
      <c r="B47" s="706"/>
      <c r="C47" s="714"/>
      <c r="D47" s="715"/>
      <c r="E47" s="673"/>
      <c r="F47" s="660"/>
      <c r="G47" s="700"/>
    </row>
    <row r="48" spans="1:7" x14ac:dyDescent="0.35">
      <c r="A48" s="689"/>
      <c r="B48" s="689" t="s">
        <v>414</v>
      </c>
      <c r="C48" s="689" t="s">
        <v>415</v>
      </c>
      <c r="D48" s="689" t="s">
        <v>416</v>
      </c>
      <c r="E48" s="689"/>
      <c r="F48" s="689" t="s">
        <v>2701</v>
      </c>
      <c r="G48" s="689"/>
    </row>
    <row r="49" spans="1:7" x14ac:dyDescent="0.35">
      <c r="A49" s="669" t="s">
        <v>1895</v>
      </c>
      <c r="B49" s="669" t="s">
        <v>1896</v>
      </c>
      <c r="C49" s="716">
        <v>2435</v>
      </c>
      <c r="D49" s="716"/>
      <c r="E49" s="587"/>
      <c r="F49" s="717"/>
      <c r="G49" s="705"/>
    </row>
    <row r="50" spans="1:7" x14ac:dyDescent="0.35">
      <c r="A50" s="669" t="s">
        <v>1897</v>
      </c>
      <c r="B50" s="718" t="s">
        <v>421</v>
      </c>
      <c r="C50" s="671"/>
      <c r="D50" s="671"/>
      <c r="E50" s="587"/>
      <c r="F50" s="671"/>
      <c r="G50" s="705"/>
    </row>
    <row r="51" spans="1:7" x14ac:dyDescent="0.35">
      <c r="A51" s="669" t="s">
        <v>1898</v>
      </c>
      <c r="B51" s="718" t="s">
        <v>423</v>
      </c>
      <c r="C51" s="671"/>
      <c r="D51" s="671"/>
      <c r="E51" s="587"/>
      <c r="F51" s="671"/>
      <c r="G51" s="705"/>
    </row>
    <row r="52" spans="1:7" x14ac:dyDescent="0.35">
      <c r="A52" s="669" t="s">
        <v>1899</v>
      </c>
      <c r="B52" s="719"/>
      <c r="C52" s="587"/>
      <c r="D52" s="587"/>
      <c r="E52" s="587"/>
      <c r="F52" s="587"/>
      <c r="G52" s="660"/>
    </row>
    <row r="53" spans="1:7" x14ac:dyDescent="0.35">
      <c r="A53" s="669" t="s">
        <v>1900</v>
      </c>
      <c r="B53" s="719"/>
      <c r="C53" s="587"/>
      <c r="D53" s="587"/>
      <c r="E53" s="587"/>
      <c r="F53" s="587"/>
      <c r="G53" s="660"/>
    </row>
    <row r="54" spans="1:7" x14ac:dyDescent="0.35">
      <c r="A54" s="669" t="s">
        <v>1901</v>
      </c>
      <c r="B54" s="719"/>
      <c r="C54" s="587"/>
      <c r="D54" s="671"/>
      <c r="E54" s="587"/>
      <c r="F54" s="587"/>
      <c r="G54" s="660"/>
    </row>
    <row r="55" spans="1:7" x14ac:dyDescent="0.35">
      <c r="A55" s="669" t="s">
        <v>1902</v>
      </c>
      <c r="B55" s="719"/>
      <c r="C55" s="587"/>
      <c r="D55" s="587"/>
      <c r="E55" s="587"/>
      <c r="F55" s="587"/>
      <c r="G55" s="660"/>
    </row>
    <row r="56" spans="1:7" x14ac:dyDescent="0.35">
      <c r="A56" s="689"/>
      <c r="B56" s="689" t="s">
        <v>428</v>
      </c>
      <c r="C56" s="689" t="s">
        <v>429</v>
      </c>
      <c r="D56" s="689" t="s">
        <v>430</v>
      </c>
      <c r="E56" s="689"/>
      <c r="F56" s="689" t="s">
        <v>1903</v>
      </c>
      <c r="G56" s="689"/>
    </row>
    <row r="57" spans="1:7" x14ac:dyDescent="0.35">
      <c r="A57" s="669" t="s">
        <v>1904</v>
      </c>
      <c r="B57" s="669" t="s">
        <v>432</v>
      </c>
      <c r="C57" s="720">
        <v>6.1709014077065524E-5</v>
      </c>
      <c r="D57" s="720"/>
      <c r="E57" s="661"/>
      <c r="F57" s="717"/>
      <c r="G57" s="705"/>
    </row>
    <row r="58" spans="1:7" x14ac:dyDescent="0.35">
      <c r="A58" s="669" t="s">
        <v>1905</v>
      </c>
      <c r="B58" s="587"/>
      <c r="C58" s="721"/>
      <c r="D58" s="721"/>
      <c r="E58" s="661"/>
      <c r="F58" s="721"/>
      <c r="G58" s="660"/>
    </row>
    <row r="59" spans="1:7" x14ac:dyDescent="0.35">
      <c r="A59" s="669" t="s">
        <v>1906</v>
      </c>
      <c r="B59" s="587"/>
      <c r="C59" s="721"/>
      <c r="D59" s="721"/>
      <c r="E59" s="661"/>
      <c r="F59" s="721"/>
      <c r="G59" s="660"/>
    </row>
    <row r="60" spans="1:7" x14ac:dyDescent="0.35">
      <c r="A60" s="669" t="s">
        <v>1907</v>
      </c>
      <c r="B60" s="587"/>
      <c r="C60" s="721"/>
      <c r="D60" s="721"/>
      <c r="E60" s="661"/>
      <c r="F60" s="721"/>
      <c r="G60" s="660"/>
    </row>
    <row r="61" spans="1:7" x14ac:dyDescent="0.35">
      <c r="A61" s="669" t="s">
        <v>1908</v>
      </c>
      <c r="B61" s="587"/>
      <c r="C61" s="721"/>
      <c r="D61" s="721"/>
      <c r="E61" s="661"/>
      <c r="F61" s="721"/>
      <c r="G61" s="660"/>
    </row>
    <row r="62" spans="1:7" x14ac:dyDescent="0.35">
      <c r="A62" s="669" t="s">
        <v>1909</v>
      </c>
      <c r="B62" s="587"/>
      <c r="C62" s="721"/>
      <c r="D62" s="721"/>
      <c r="E62" s="661"/>
      <c r="F62" s="721"/>
      <c r="G62" s="660"/>
    </row>
    <row r="63" spans="1:7" x14ac:dyDescent="0.35">
      <c r="A63" s="669" t="s">
        <v>1910</v>
      </c>
      <c r="B63" s="587"/>
      <c r="C63" s="721"/>
      <c r="D63" s="721"/>
      <c r="E63" s="661"/>
      <c r="F63" s="721"/>
      <c r="G63" s="660"/>
    </row>
    <row r="64" spans="1:7" x14ac:dyDescent="0.35">
      <c r="A64" s="689"/>
      <c r="B64" s="689" t="s">
        <v>439</v>
      </c>
      <c r="C64" s="689" t="s">
        <v>429</v>
      </c>
      <c r="D64" s="689" t="s">
        <v>430</v>
      </c>
      <c r="E64" s="689"/>
      <c r="F64" s="689" t="s">
        <v>1903</v>
      </c>
      <c r="G64" s="689"/>
    </row>
    <row r="65" spans="1:7" x14ac:dyDescent="0.35">
      <c r="A65" s="669" t="s">
        <v>1911</v>
      </c>
      <c r="B65" s="722" t="s">
        <v>441</v>
      </c>
      <c r="C65" s="723">
        <f>C75</f>
        <v>1</v>
      </c>
      <c r="D65" s="723">
        <v>0</v>
      </c>
      <c r="E65" s="721"/>
      <c r="F65" s="723">
        <v>0</v>
      </c>
      <c r="G65" s="660"/>
    </row>
    <row r="66" spans="1:7" x14ac:dyDescent="0.35">
      <c r="A66" s="669" t="s">
        <v>1912</v>
      </c>
      <c r="B66" s="669" t="s">
        <v>443</v>
      </c>
      <c r="C66" s="720"/>
      <c r="D66" s="720"/>
      <c r="E66" s="721"/>
      <c r="F66" s="720"/>
      <c r="G66" s="660"/>
    </row>
    <row r="67" spans="1:7" x14ac:dyDescent="0.35">
      <c r="A67" s="669" t="s">
        <v>1913</v>
      </c>
      <c r="B67" s="669" t="s">
        <v>445</v>
      </c>
      <c r="C67" s="720"/>
      <c r="D67" s="720"/>
      <c r="E67" s="721"/>
      <c r="F67" s="720"/>
      <c r="G67" s="660"/>
    </row>
    <row r="68" spans="1:7" x14ac:dyDescent="0.35">
      <c r="A68" s="669" t="s">
        <v>1914</v>
      </c>
      <c r="B68" s="669" t="s">
        <v>447</v>
      </c>
      <c r="C68" s="720"/>
      <c r="D68" s="720"/>
      <c r="E68" s="721"/>
      <c r="F68" s="720"/>
      <c r="G68" s="660"/>
    </row>
    <row r="69" spans="1:7" x14ac:dyDescent="0.35">
      <c r="A69" s="669" t="s">
        <v>1915</v>
      </c>
      <c r="B69" s="669" t="s">
        <v>449</v>
      </c>
      <c r="C69" s="720"/>
      <c r="D69" s="720"/>
      <c r="E69" s="721"/>
      <c r="F69" s="720"/>
      <c r="G69" s="660"/>
    </row>
    <row r="70" spans="1:7" x14ac:dyDescent="0.35">
      <c r="A70" s="669" t="s">
        <v>1916</v>
      </c>
      <c r="B70" s="669" t="s">
        <v>451</v>
      </c>
      <c r="C70" s="720"/>
      <c r="D70" s="720"/>
      <c r="E70" s="721"/>
      <c r="F70" s="720"/>
      <c r="G70" s="660"/>
    </row>
    <row r="71" spans="1:7" x14ac:dyDescent="0.35">
      <c r="A71" s="669" t="s">
        <v>1917</v>
      </c>
      <c r="B71" s="669" t="s">
        <v>1918</v>
      </c>
      <c r="C71" s="720"/>
      <c r="D71" s="720"/>
      <c r="E71" s="721"/>
      <c r="F71" s="720"/>
      <c r="G71" s="660"/>
    </row>
    <row r="72" spans="1:7" x14ac:dyDescent="0.35">
      <c r="A72" s="669" t="s">
        <v>1919</v>
      </c>
      <c r="B72" s="669" t="s">
        <v>455</v>
      </c>
      <c r="C72" s="720"/>
      <c r="D72" s="720"/>
      <c r="E72" s="721"/>
      <c r="F72" s="720"/>
      <c r="G72" s="660"/>
    </row>
    <row r="73" spans="1:7" x14ac:dyDescent="0.35">
      <c r="A73" s="669" t="s">
        <v>1920</v>
      </c>
      <c r="B73" s="669" t="s">
        <v>457</v>
      </c>
      <c r="C73" s="720"/>
      <c r="D73" s="720"/>
      <c r="E73" s="721"/>
      <c r="F73" s="720"/>
      <c r="G73" s="660"/>
    </row>
    <row r="74" spans="1:7" x14ac:dyDescent="0.35">
      <c r="A74" s="669" t="s">
        <v>1921</v>
      </c>
      <c r="B74" s="669" t="s">
        <v>459</v>
      </c>
      <c r="C74" s="720"/>
      <c r="D74" s="720"/>
      <c r="E74" s="721"/>
      <c r="F74" s="720"/>
      <c r="G74" s="660"/>
    </row>
    <row r="75" spans="1:7" x14ac:dyDescent="0.35">
      <c r="A75" s="669" t="s">
        <v>1922</v>
      </c>
      <c r="B75" s="669" t="s">
        <v>461</v>
      </c>
      <c r="C75" s="720">
        <v>1</v>
      </c>
      <c r="D75" s="720"/>
      <c r="E75" s="721"/>
      <c r="F75" s="720"/>
      <c r="G75" s="660"/>
    </row>
    <row r="76" spans="1:7" x14ac:dyDescent="0.35">
      <c r="A76" s="669" t="s">
        <v>1923</v>
      </c>
      <c r="B76" s="669" t="s">
        <v>463</v>
      </c>
      <c r="C76" s="720"/>
      <c r="D76" s="720"/>
      <c r="E76" s="721"/>
      <c r="F76" s="720"/>
      <c r="G76" s="660"/>
    </row>
    <row r="77" spans="1:7" x14ac:dyDescent="0.35">
      <c r="A77" s="669" t="s">
        <v>1924</v>
      </c>
      <c r="B77" s="669" t="s">
        <v>465</v>
      </c>
      <c r="C77" s="720"/>
      <c r="D77" s="720"/>
      <c r="E77" s="721"/>
      <c r="F77" s="720"/>
      <c r="G77" s="660"/>
    </row>
    <row r="78" spans="1:7" x14ac:dyDescent="0.35">
      <c r="A78" s="669" t="s">
        <v>1925</v>
      </c>
      <c r="B78" s="669" t="s">
        <v>467</v>
      </c>
      <c r="C78" s="720"/>
      <c r="D78" s="720"/>
      <c r="E78" s="721"/>
      <c r="F78" s="720"/>
      <c r="G78" s="660"/>
    </row>
    <row r="79" spans="1:7" x14ac:dyDescent="0.35">
      <c r="A79" s="669" t="s">
        <v>1926</v>
      </c>
      <c r="B79" s="669" t="s">
        <v>469</v>
      </c>
      <c r="C79" s="720"/>
      <c r="D79" s="720"/>
      <c r="E79" s="721"/>
      <c r="F79" s="720"/>
      <c r="G79" s="660"/>
    </row>
    <row r="80" spans="1:7" x14ac:dyDescent="0.35">
      <c r="A80" s="669" t="s">
        <v>1927</v>
      </c>
      <c r="B80" s="669" t="s">
        <v>471</v>
      </c>
      <c r="C80" s="720"/>
      <c r="D80" s="720"/>
      <c r="E80" s="721"/>
      <c r="F80" s="720"/>
      <c r="G80" s="660"/>
    </row>
    <row r="81" spans="1:7" x14ac:dyDescent="0.35">
      <c r="A81" s="669" t="s">
        <v>1928</v>
      </c>
      <c r="B81" s="669" t="s">
        <v>3</v>
      </c>
      <c r="C81" s="720"/>
      <c r="D81" s="720"/>
      <c r="E81" s="721"/>
      <c r="F81" s="720"/>
      <c r="G81" s="660"/>
    </row>
    <row r="82" spans="1:7" x14ac:dyDescent="0.35">
      <c r="A82" s="669" t="s">
        <v>1929</v>
      </c>
      <c r="B82" s="669" t="s">
        <v>474</v>
      </c>
      <c r="C82" s="720"/>
      <c r="D82" s="720"/>
      <c r="E82" s="721"/>
      <c r="F82" s="720"/>
      <c r="G82" s="660"/>
    </row>
    <row r="83" spans="1:7" x14ac:dyDescent="0.35">
      <c r="A83" s="669" t="s">
        <v>1930</v>
      </c>
      <c r="B83" s="669" t="s">
        <v>476</v>
      </c>
      <c r="C83" s="720"/>
      <c r="D83" s="720"/>
      <c r="E83" s="721"/>
      <c r="F83" s="720"/>
      <c r="G83" s="660"/>
    </row>
    <row r="84" spans="1:7" x14ac:dyDescent="0.35">
      <c r="A84" s="669" t="s">
        <v>1931</v>
      </c>
      <c r="B84" s="669" t="s">
        <v>478</v>
      </c>
      <c r="C84" s="720"/>
      <c r="D84" s="720"/>
      <c r="E84" s="721"/>
      <c r="F84" s="720"/>
      <c r="G84" s="660"/>
    </row>
    <row r="85" spans="1:7" x14ac:dyDescent="0.35">
      <c r="A85" s="669" t="s">
        <v>1932</v>
      </c>
      <c r="B85" s="669" t="s">
        <v>480</v>
      </c>
      <c r="C85" s="720"/>
      <c r="D85" s="720"/>
      <c r="E85" s="721"/>
      <c r="F85" s="720"/>
      <c r="G85" s="660"/>
    </row>
    <row r="86" spans="1:7" x14ac:dyDescent="0.35">
      <c r="A86" s="669" t="s">
        <v>1933</v>
      </c>
      <c r="B86" s="669" t="s">
        <v>482</v>
      </c>
      <c r="C86" s="720"/>
      <c r="D86" s="720"/>
      <c r="E86" s="721"/>
      <c r="F86" s="720"/>
      <c r="G86" s="660"/>
    </row>
    <row r="87" spans="1:7" x14ac:dyDescent="0.35">
      <c r="A87" s="669" t="s">
        <v>1934</v>
      </c>
      <c r="B87" s="669" t="s">
        <v>484</v>
      </c>
      <c r="C87" s="720"/>
      <c r="D87" s="720"/>
      <c r="E87" s="721"/>
      <c r="F87" s="720"/>
      <c r="G87" s="660"/>
    </row>
    <row r="88" spans="1:7" x14ac:dyDescent="0.35">
      <c r="A88" s="669" t="s">
        <v>1935</v>
      </c>
      <c r="B88" s="669" t="s">
        <v>486</v>
      </c>
      <c r="C88" s="720"/>
      <c r="D88" s="720"/>
      <c r="E88" s="721"/>
      <c r="F88" s="720"/>
      <c r="G88" s="660"/>
    </row>
    <row r="89" spans="1:7" x14ac:dyDescent="0.35">
      <c r="A89" s="669" t="s">
        <v>1936</v>
      </c>
      <c r="B89" s="669" t="s">
        <v>488</v>
      </c>
      <c r="C89" s="720"/>
      <c r="D89" s="720"/>
      <c r="E89" s="721"/>
      <c r="F89" s="720"/>
      <c r="G89" s="660"/>
    </row>
    <row r="90" spans="1:7" x14ac:dyDescent="0.35">
      <c r="A90" s="669" t="s">
        <v>1937</v>
      </c>
      <c r="B90" s="669" t="s">
        <v>490</v>
      </c>
      <c r="C90" s="720"/>
      <c r="D90" s="720"/>
      <c r="E90" s="721"/>
      <c r="F90" s="720"/>
      <c r="G90" s="660"/>
    </row>
    <row r="91" spans="1:7" x14ac:dyDescent="0.35">
      <c r="A91" s="669" t="s">
        <v>1938</v>
      </c>
      <c r="B91" s="669" t="s">
        <v>492</v>
      </c>
      <c r="C91" s="720"/>
      <c r="D91" s="720"/>
      <c r="E91" s="721"/>
      <c r="F91" s="720"/>
      <c r="G91" s="660"/>
    </row>
    <row r="92" spans="1:7" x14ac:dyDescent="0.35">
      <c r="A92" s="669" t="s">
        <v>1939</v>
      </c>
      <c r="B92" s="669" t="s">
        <v>6</v>
      </c>
      <c r="C92" s="720"/>
      <c r="D92" s="720"/>
      <c r="E92" s="721"/>
      <c r="F92" s="720"/>
      <c r="G92" s="660"/>
    </row>
    <row r="93" spans="1:7" x14ac:dyDescent="0.35">
      <c r="A93" s="669" t="s">
        <v>1940</v>
      </c>
      <c r="B93" s="722" t="s">
        <v>256</v>
      </c>
      <c r="C93" s="723">
        <v>0</v>
      </c>
      <c r="D93" s="723">
        <v>0</v>
      </c>
      <c r="E93" s="724"/>
      <c r="F93" s="723">
        <v>0</v>
      </c>
      <c r="G93" s="660"/>
    </row>
    <row r="94" spans="1:7" x14ac:dyDescent="0.35">
      <c r="A94" s="669" t="s">
        <v>1941</v>
      </c>
      <c r="B94" s="669" t="s">
        <v>498</v>
      </c>
      <c r="C94" s="720"/>
      <c r="D94" s="720"/>
      <c r="E94" s="721"/>
      <c r="F94" s="720"/>
      <c r="G94" s="660"/>
    </row>
    <row r="95" spans="1:7" x14ac:dyDescent="0.35">
      <c r="A95" s="669" t="s">
        <v>1942</v>
      </c>
      <c r="B95" s="669" t="s">
        <v>500</v>
      </c>
      <c r="C95" s="720"/>
      <c r="D95" s="720"/>
      <c r="E95" s="721"/>
      <c r="F95" s="720"/>
      <c r="G95" s="660"/>
    </row>
    <row r="96" spans="1:7" x14ac:dyDescent="0.35">
      <c r="A96" s="669" t="s">
        <v>1943</v>
      </c>
      <c r="B96" s="669" t="s">
        <v>2</v>
      </c>
      <c r="C96" s="720"/>
      <c r="D96" s="720"/>
      <c r="E96" s="721"/>
      <c r="F96" s="720"/>
      <c r="G96" s="660"/>
    </row>
    <row r="97" spans="1:7" x14ac:dyDescent="0.35">
      <c r="A97" s="669" t="s">
        <v>1944</v>
      </c>
      <c r="B97" s="722" t="s">
        <v>85</v>
      </c>
      <c r="C97" s="723">
        <v>0</v>
      </c>
      <c r="D97" s="723">
        <v>0</v>
      </c>
      <c r="E97" s="724"/>
      <c r="F97" s="723">
        <v>0</v>
      </c>
      <c r="G97" s="660"/>
    </row>
    <row r="98" spans="1:7" x14ac:dyDescent="0.35">
      <c r="A98" s="669" t="s">
        <v>1945</v>
      </c>
      <c r="B98" s="702" t="s">
        <v>258</v>
      </c>
      <c r="C98" s="720"/>
      <c r="D98" s="720"/>
      <c r="E98" s="721"/>
      <c r="F98" s="720"/>
      <c r="G98" s="660"/>
    </row>
    <row r="99" spans="1:7" x14ac:dyDescent="0.35">
      <c r="A99" s="669" t="s">
        <v>1946</v>
      </c>
      <c r="B99" s="669" t="s">
        <v>495</v>
      </c>
      <c r="C99" s="720"/>
      <c r="D99" s="720"/>
      <c r="E99" s="721"/>
      <c r="F99" s="720"/>
      <c r="G99" s="660"/>
    </row>
    <row r="100" spans="1:7" x14ac:dyDescent="0.35">
      <c r="A100" s="669" t="s">
        <v>1947</v>
      </c>
      <c r="B100" s="702" t="s">
        <v>260</v>
      </c>
      <c r="C100" s="720"/>
      <c r="D100" s="720"/>
      <c r="E100" s="721"/>
      <c r="F100" s="720"/>
      <c r="G100" s="660"/>
    </row>
    <row r="101" spans="1:7" x14ac:dyDescent="0.35">
      <c r="A101" s="669" t="s">
        <v>1948</v>
      </c>
      <c r="B101" s="702" t="s">
        <v>262</v>
      </c>
      <c r="C101" s="720"/>
      <c r="D101" s="720"/>
      <c r="E101" s="721"/>
      <c r="F101" s="720"/>
      <c r="G101" s="660"/>
    </row>
    <row r="102" spans="1:7" x14ac:dyDescent="0.35">
      <c r="A102" s="669" t="s">
        <v>1949</v>
      </c>
      <c r="B102" s="702" t="s">
        <v>12</v>
      </c>
      <c r="C102" s="720"/>
      <c r="D102" s="720"/>
      <c r="E102" s="721"/>
      <c r="F102" s="720"/>
      <c r="G102" s="660"/>
    </row>
    <row r="103" spans="1:7" x14ac:dyDescent="0.35">
      <c r="A103" s="669" t="s">
        <v>1950</v>
      </c>
      <c r="B103" s="702" t="s">
        <v>265</v>
      </c>
      <c r="C103" s="720"/>
      <c r="D103" s="720"/>
      <c r="E103" s="721"/>
      <c r="F103" s="720"/>
      <c r="G103" s="660"/>
    </row>
    <row r="104" spans="1:7" x14ac:dyDescent="0.35">
      <c r="A104" s="669" t="s">
        <v>1951</v>
      </c>
      <c r="B104" s="702" t="s">
        <v>267</v>
      </c>
      <c r="C104" s="720"/>
      <c r="D104" s="720"/>
      <c r="E104" s="721"/>
      <c r="F104" s="720"/>
      <c r="G104" s="660"/>
    </row>
    <row r="105" spans="1:7" x14ac:dyDescent="0.35">
      <c r="A105" s="669" t="s">
        <v>1952</v>
      </c>
      <c r="B105" s="702" t="s">
        <v>269</v>
      </c>
      <c r="C105" s="720"/>
      <c r="D105" s="720"/>
      <c r="E105" s="721"/>
      <c r="F105" s="720"/>
      <c r="G105" s="660"/>
    </row>
    <row r="106" spans="1:7" x14ac:dyDescent="0.35">
      <c r="A106" s="669" t="s">
        <v>1953</v>
      </c>
      <c r="B106" s="702" t="s">
        <v>271</v>
      </c>
      <c r="C106" s="720"/>
      <c r="D106" s="720"/>
      <c r="E106" s="721"/>
      <c r="F106" s="720"/>
      <c r="G106" s="660"/>
    </row>
    <row r="107" spans="1:7" x14ac:dyDescent="0.35">
      <c r="A107" s="669" t="s">
        <v>1954</v>
      </c>
      <c r="B107" s="702" t="s">
        <v>273</v>
      </c>
      <c r="C107" s="720"/>
      <c r="D107" s="720"/>
      <c r="E107" s="721"/>
      <c r="F107" s="720"/>
      <c r="G107" s="660"/>
    </row>
    <row r="108" spans="1:7" x14ac:dyDescent="0.35">
      <c r="A108" s="669" t="s">
        <v>1955</v>
      </c>
      <c r="B108" s="702" t="s">
        <v>85</v>
      </c>
      <c r="C108" s="720"/>
      <c r="D108" s="720"/>
      <c r="E108" s="721"/>
      <c r="F108" s="720"/>
      <c r="G108" s="660"/>
    </row>
    <row r="109" spans="1:7" x14ac:dyDescent="0.35">
      <c r="A109" s="669" t="s">
        <v>1956</v>
      </c>
      <c r="B109" s="706"/>
      <c r="C109" s="720"/>
      <c r="D109" s="720"/>
      <c r="E109" s="721"/>
      <c r="F109" s="720"/>
      <c r="G109" s="660"/>
    </row>
    <row r="110" spans="1:7" x14ac:dyDescent="0.35">
      <c r="A110" s="669" t="s">
        <v>1957</v>
      </c>
      <c r="B110" s="706"/>
      <c r="C110" s="720"/>
      <c r="D110" s="720"/>
      <c r="E110" s="721"/>
      <c r="F110" s="720"/>
      <c r="G110" s="660"/>
    </row>
    <row r="111" spans="1:7" x14ac:dyDescent="0.35">
      <c r="A111" s="669" t="s">
        <v>1958</v>
      </c>
      <c r="B111" s="706"/>
      <c r="C111" s="720"/>
      <c r="D111" s="720"/>
      <c r="E111" s="721"/>
      <c r="F111" s="720"/>
      <c r="G111" s="660"/>
    </row>
    <row r="112" spans="1:7" x14ac:dyDescent="0.35">
      <c r="A112" s="669" t="s">
        <v>1959</v>
      </c>
      <c r="B112" s="706"/>
      <c r="C112" s="720"/>
      <c r="D112" s="720"/>
      <c r="E112" s="721"/>
      <c r="F112" s="720"/>
      <c r="G112" s="660"/>
    </row>
    <row r="113" spans="1:7" x14ac:dyDescent="0.35">
      <c r="A113" s="669" t="s">
        <v>1960</v>
      </c>
      <c r="B113" s="706"/>
      <c r="C113" s="720"/>
      <c r="D113" s="720"/>
      <c r="E113" s="721"/>
      <c r="F113" s="720"/>
      <c r="G113" s="660"/>
    </row>
    <row r="114" spans="1:7" x14ac:dyDescent="0.35">
      <c r="A114" s="669" t="s">
        <v>1961</v>
      </c>
      <c r="B114" s="706"/>
      <c r="C114" s="720"/>
      <c r="D114" s="720"/>
      <c r="E114" s="721"/>
      <c r="F114" s="720"/>
      <c r="G114" s="660"/>
    </row>
    <row r="115" spans="1:7" x14ac:dyDescent="0.35">
      <c r="A115" s="669" t="s">
        <v>1962</v>
      </c>
      <c r="B115" s="706"/>
      <c r="C115" s="720"/>
      <c r="D115" s="720"/>
      <c r="E115" s="721"/>
      <c r="F115" s="720"/>
      <c r="G115" s="660"/>
    </row>
    <row r="116" spans="1:7" x14ac:dyDescent="0.35">
      <c r="A116" s="669" t="s">
        <v>1963</v>
      </c>
      <c r="B116" s="706"/>
      <c r="C116" s="720"/>
      <c r="D116" s="720"/>
      <c r="E116" s="721"/>
      <c r="F116" s="720"/>
      <c r="G116" s="660"/>
    </row>
    <row r="117" spans="1:7" x14ac:dyDescent="0.35">
      <c r="A117" s="669" t="s">
        <v>1964</v>
      </c>
      <c r="B117" s="706"/>
      <c r="C117" s="720"/>
      <c r="D117" s="720"/>
      <c r="E117" s="721"/>
      <c r="F117" s="720"/>
      <c r="G117" s="660"/>
    </row>
    <row r="118" spans="1:7" x14ac:dyDescent="0.35">
      <c r="A118" s="669" t="s">
        <v>1965</v>
      </c>
      <c r="B118" s="706"/>
      <c r="C118" s="720"/>
      <c r="D118" s="720"/>
      <c r="E118" s="721"/>
      <c r="F118" s="720"/>
      <c r="G118" s="660"/>
    </row>
    <row r="119" spans="1:7" ht="29" x14ac:dyDescent="0.35">
      <c r="A119" s="689"/>
      <c r="B119" s="689" t="s">
        <v>1690</v>
      </c>
      <c r="C119" s="689" t="s">
        <v>429</v>
      </c>
      <c r="D119" s="689" t="s">
        <v>430</v>
      </c>
      <c r="E119" s="689"/>
      <c r="F119" s="689" t="s">
        <v>395</v>
      </c>
      <c r="G119" s="689"/>
    </row>
    <row r="120" spans="1:7" x14ac:dyDescent="0.35">
      <c r="A120" s="669" t="s">
        <v>1966</v>
      </c>
      <c r="B120" s="705" t="s">
        <v>1160</v>
      </c>
      <c r="C120" s="720">
        <v>8.8771492464078644E-2</v>
      </c>
      <c r="D120" s="720"/>
      <c r="E120" s="721"/>
      <c r="F120" s="720"/>
      <c r="G120" s="660"/>
    </row>
    <row r="121" spans="1:7" x14ac:dyDescent="0.35">
      <c r="A121" s="669" t="s">
        <v>1967</v>
      </c>
      <c r="B121" s="705" t="s">
        <v>1161</v>
      </c>
      <c r="C121" s="720">
        <v>3.0041352704238255E-3</v>
      </c>
      <c r="D121" s="720"/>
      <c r="E121" s="721"/>
      <c r="F121" s="720"/>
      <c r="G121" s="660"/>
    </row>
    <row r="122" spans="1:7" x14ac:dyDescent="0.35">
      <c r="A122" s="669" t="s">
        <v>1968</v>
      </c>
      <c r="B122" s="705" t="s">
        <v>1162</v>
      </c>
      <c r="C122" s="720">
        <v>5.9666262075749633E-2</v>
      </c>
      <c r="D122" s="720"/>
      <c r="E122" s="721"/>
      <c r="F122" s="720"/>
      <c r="G122" s="660"/>
    </row>
    <row r="123" spans="1:7" x14ac:dyDescent="0.35">
      <c r="A123" s="669" t="s">
        <v>1969</v>
      </c>
      <c r="B123" s="705" t="s">
        <v>1163</v>
      </c>
      <c r="C123" s="720">
        <v>1.2648914498023901E-2</v>
      </c>
      <c r="D123" s="720"/>
      <c r="E123" s="721"/>
      <c r="F123" s="720"/>
      <c r="G123" s="660"/>
    </row>
    <row r="124" spans="1:7" x14ac:dyDescent="0.35">
      <c r="A124" s="669" t="s">
        <v>1970</v>
      </c>
      <c r="B124" s="705" t="s">
        <v>1149</v>
      </c>
      <c r="C124" s="720">
        <v>0</v>
      </c>
      <c r="D124" s="720"/>
      <c r="E124" s="721"/>
      <c r="F124" s="720"/>
      <c r="G124" s="660"/>
    </row>
    <row r="125" spans="1:7" x14ac:dyDescent="0.35">
      <c r="A125" s="669" t="s">
        <v>1971</v>
      </c>
      <c r="B125" s="705" t="s">
        <v>1150</v>
      </c>
      <c r="C125" s="720">
        <v>7.2244939067897126E-2</v>
      </c>
      <c r="D125" s="720"/>
      <c r="E125" s="721"/>
      <c r="F125" s="720"/>
      <c r="G125" s="660"/>
    </row>
    <row r="126" spans="1:7" x14ac:dyDescent="0.35">
      <c r="A126" s="669" t="s">
        <v>1972</v>
      </c>
      <c r="B126" s="705" t="s">
        <v>1151</v>
      </c>
      <c r="C126" s="720">
        <v>1.2817289964469274E-2</v>
      </c>
      <c r="D126" s="720"/>
      <c r="E126" s="721"/>
      <c r="F126" s="720"/>
      <c r="G126" s="660"/>
    </row>
    <row r="127" spans="1:7" x14ac:dyDescent="0.35">
      <c r="A127" s="669" t="s">
        <v>1973</v>
      </c>
      <c r="B127" s="705" t="s">
        <v>1152</v>
      </c>
      <c r="C127" s="720">
        <v>2.8813522468203095E-2</v>
      </c>
      <c r="D127" s="720"/>
      <c r="E127" s="721"/>
      <c r="F127" s="720"/>
      <c r="G127" s="660"/>
    </row>
    <row r="128" spans="1:7" x14ac:dyDescent="0.35">
      <c r="A128" s="669" t="s">
        <v>1974</v>
      </c>
      <c r="B128" s="705" t="s">
        <v>1153</v>
      </c>
      <c r="C128" s="720">
        <v>4.81171913426593E-2</v>
      </c>
      <c r="D128" s="720"/>
      <c r="E128" s="721"/>
      <c r="F128" s="720"/>
      <c r="G128" s="660"/>
    </row>
    <row r="129" spans="1:7" x14ac:dyDescent="0.35">
      <c r="A129" s="669" t="s">
        <v>1975</v>
      </c>
      <c r="B129" s="705" t="s">
        <v>1154</v>
      </c>
      <c r="C129" s="720">
        <v>0.18088646209772113</v>
      </c>
      <c r="D129" s="720"/>
      <c r="E129" s="721"/>
      <c r="F129" s="720"/>
      <c r="G129" s="660"/>
    </row>
    <row r="130" spans="1:7" x14ac:dyDescent="0.35">
      <c r="A130" s="669" t="s">
        <v>1976</v>
      </c>
      <c r="B130" s="705" t="s">
        <v>1155</v>
      </c>
      <c r="C130" s="720">
        <v>9.1124344371530691E-2</v>
      </c>
      <c r="D130" s="720"/>
      <c r="E130" s="721"/>
      <c r="F130" s="720"/>
      <c r="G130" s="660"/>
    </row>
    <row r="131" spans="1:7" x14ac:dyDescent="0.35">
      <c r="A131" s="669" t="s">
        <v>1977</v>
      </c>
      <c r="B131" s="705" t="s">
        <v>1164</v>
      </c>
      <c r="C131" s="720">
        <v>2.6450513155626968E-2</v>
      </c>
      <c r="D131" s="720"/>
      <c r="E131" s="721"/>
      <c r="F131" s="720"/>
      <c r="G131" s="660"/>
    </row>
    <row r="132" spans="1:7" x14ac:dyDescent="0.35">
      <c r="A132" s="669" t="s">
        <v>1978</v>
      </c>
      <c r="B132" s="705" t="s">
        <v>1156</v>
      </c>
      <c r="C132" s="720">
        <v>7.892377710951877E-2</v>
      </c>
      <c r="D132" s="720"/>
      <c r="E132" s="721"/>
      <c r="F132" s="720"/>
      <c r="G132" s="660"/>
    </row>
    <row r="133" spans="1:7" x14ac:dyDescent="0.35">
      <c r="A133" s="669" t="s">
        <v>1979</v>
      </c>
      <c r="B133" s="705" t="s">
        <v>1157</v>
      </c>
      <c r="C133" s="720">
        <v>0.29653115611409769</v>
      </c>
      <c r="D133" s="720"/>
      <c r="E133" s="721"/>
      <c r="F133" s="720"/>
      <c r="G133" s="660"/>
    </row>
    <row r="134" spans="1:7" x14ac:dyDescent="0.35">
      <c r="A134" s="669" t="s">
        <v>1980</v>
      </c>
      <c r="B134" s="705"/>
      <c r="C134" s="720"/>
      <c r="D134" s="720"/>
      <c r="E134" s="721"/>
      <c r="F134" s="720"/>
      <c r="G134" s="660"/>
    </row>
    <row r="135" spans="1:7" x14ac:dyDescent="0.35">
      <c r="A135" s="669" t="s">
        <v>1981</v>
      </c>
      <c r="B135" s="705"/>
      <c r="C135" s="720"/>
      <c r="D135" s="720"/>
      <c r="E135" s="721"/>
      <c r="F135" s="720"/>
      <c r="G135" s="660"/>
    </row>
    <row r="136" spans="1:7" x14ac:dyDescent="0.35">
      <c r="A136" s="669" t="s">
        <v>1982</v>
      </c>
      <c r="B136" s="705"/>
      <c r="C136" s="720"/>
      <c r="D136" s="720"/>
      <c r="E136" s="721"/>
      <c r="F136" s="720"/>
      <c r="G136" s="660"/>
    </row>
    <row r="137" spans="1:7" x14ac:dyDescent="0.35">
      <c r="A137" s="669" t="s">
        <v>1983</v>
      </c>
      <c r="B137" s="705"/>
      <c r="C137" s="720"/>
      <c r="D137" s="720"/>
      <c r="E137" s="721"/>
      <c r="F137" s="720"/>
      <c r="G137" s="660"/>
    </row>
    <row r="138" spans="1:7" x14ac:dyDescent="0.35">
      <c r="A138" s="669" t="s">
        <v>1984</v>
      </c>
      <c r="B138" s="705"/>
      <c r="C138" s="720"/>
      <c r="D138" s="720"/>
      <c r="E138" s="721"/>
      <c r="F138" s="720"/>
      <c r="G138" s="660"/>
    </row>
    <row r="139" spans="1:7" x14ac:dyDescent="0.35">
      <c r="A139" s="669" t="s">
        <v>1985</v>
      </c>
      <c r="B139" s="705"/>
      <c r="C139" s="720"/>
      <c r="D139" s="720"/>
      <c r="E139" s="721"/>
      <c r="F139" s="720"/>
      <c r="G139" s="660"/>
    </row>
    <row r="140" spans="1:7" x14ac:dyDescent="0.35">
      <c r="A140" s="669" t="s">
        <v>1986</v>
      </c>
      <c r="B140" s="705"/>
      <c r="C140" s="720"/>
      <c r="D140" s="720"/>
      <c r="E140" s="721"/>
      <c r="F140" s="720"/>
      <c r="G140" s="660"/>
    </row>
    <row r="141" spans="1:7" x14ac:dyDescent="0.35">
      <c r="A141" s="669" t="s">
        <v>1987</v>
      </c>
      <c r="B141" s="705"/>
      <c r="C141" s="720"/>
      <c r="D141" s="720"/>
      <c r="E141" s="721"/>
      <c r="F141" s="720"/>
      <c r="G141" s="660"/>
    </row>
    <row r="142" spans="1:7" x14ac:dyDescent="0.35">
      <c r="A142" s="669" t="s">
        <v>1988</v>
      </c>
      <c r="B142" s="705"/>
      <c r="C142" s="720"/>
      <c r="D142" s="720"/>
      <c r="E142" s="721"/>
      <c r="F142" s="720"/>
      <c r="G142" s="660"/>
    </row>
    <row r="143" spans="1:7" x14ac:dyDescent="0.35">
      <c r="A143" s="669" t="s">
        <v>1989</v>
      </c>
      <c r="B143" s="705"/>
      <c r="C143" s="720"/>
      <c r="D143" s="720"/>
      <c r="E143" s="721"/>
      <c r="F143" s="720"/>
      <c r="G143" s="660"/>
    </row>
    <row r="144" spans="1:7" x14ac:dyDescent="0.35">
      <c r="A144" s="669" t="s">
        <v>1990</v>
      </c>
      <c r="B144" s="705"/>
      <c r="C144" s="720"/>
      <c r="D144" s="720"/>
      <c r="E144" s="721"/>
      <c r="F144" s="720"/>
      <c r="G144" s="660"/>
    </row>
    <row r="145" spans="1:7" x14ac:dyDescent="0.35">
      <c r="A145" s="669" t="s">
        <v>1991</v>
      </c>
      <c r="B145" s="705"/>
      <c r="C145" s="720"/>
      <c r="D145" s="720"/>
      <c r="E145" s="721"/>
      <c r="F145" s="720"/>
      <c r="G145" s="660"/>
    </row>
    <row r="146" spans="1:7" x14ac:dyDescent="0.35">
      <c r="A146" s="669" t="s">
        <v>1992</v>
      </c>
      <c r="B146" s="705"/>
      <c r="C146" s="720"/>
      <c r="D146" s="720"/>
      <c r="E146" s="721"/>
      <c r="F146" s="720"/>
      <c r="G146" s="660"/>
    </row>
    <row r="147" spans="1:7" x14ac:dyDescent="0.35">
      <c r="A147" s="669" t="s">
        <v>1993</v>
      </c>
      <c r="B147" s="705"/>
      <c r="C147" s="720"/>
      <c r="D147" s="720"/>
      <c r="E147" s="721"/>
      <c r="F147" s="720"/>
      <c r="G147" s="660"/>
    </row>
    <row r="148" spans="1:7" x14ac:dyDescent="0.35">
      <c r="A148" s="669" t="s">
        <v>1994</v>
      </c>
      <c r="B148" s="705"/>
      <c r="C148" s="720"/>
      <c r="D148" s="720"/>
      <c r="E148" s="721"/>
      <c r="F148" s="720"/>
      <c r="G148" s="660"/>
    </row>
    <row r="149" spans="1:7" x14ac:dyDescent="0.35">
      <c r="A149" s="669" t="s">
        <v>1995</v>
      </c>
      <c r="B149" s="705"/>
      <c r="C149" s="720"/>
      <c r="D149" s="720"/>
      <c r="E149" s="721"/>
      <c r="F149" s="720"/>
      <c r="G149" s="660"/>
    </row>
    <row r="150" spans="1:7" x14ac:dyDescent="0.35">
      <c r="A150" s="669" t="s">
        <v>1996</v>
      </c>
      <c r="B150" s="705"/>
      <c r="C150" s="720"/>
      <c r="D150" s="720"/>
      <c r="E150" s="721"/>
      <c r="F150" s="720"/>
      <c r="G150" s="660"/>
    </row>
    <row r="151" spans="1:7" x14ac:dyDescent="0.35">
      <c r="A151" s="669" t="s">
        <v>1997</v>
      </c>
      <c r="B151" s="705"/>
      <c r="C151" s="720"/>
      <c r="D151" s="720"/>
      <c r="E151" s="721"/>
      <c r="F151" s="720"/>
      <c r="G151" s="660"/>
    </row>
    <row r="152" spans="1:7" x14ac:dyDescent="0.35">
      <c r="A152" s="669" t="s">
        <v>1998</v>
      </c>
      <c r="B152" s="705"/>
      <c r="C152" s="720"/>
      <c r="D152" s="720"/>
      <c r="E152" s="721"/>
      <c r="F152" s="720"/>
      <c r="G152" s="660"/>
    </row>
    <row r="153" spans="1:7" x14ac:dyDescent="0.35">
      <c r="A153" s="669" t="s">
        <v>1999</v>
      </c>
      <c r="B153" s="705"/>
      <c r="C153" s="720"/>
      <c r="D153" s="720"/>
      <c r="E153" s="721"/>
      <c r="F153" s="720"/>
      <c r="G153" s="660"/>
    </row>
    <row r="154" spans="1:7" x14ac:dyDescent="0.35">
      <c r="A154" s="669" t="s">
        <v>2000</v>
      </c>
      <c r="B154" s="705"/>
      <c r="C154" s="720"/>
      <c r="D154" s="720"/>
      <c r="E154" s="721"/>
      <c r="F154" s="720"/>
      <c r="G154" s="660"/>
    </row>
    <row r="155" spans="1:7" x14ac:dyDescent="0.35">
      <c r="A155" s="669" t="s">
        <v>2001</v>
      </c>
      <c r="B155" s="705"/>
      <c r="C155" s="720"/>
      <c r="D155" s="720"/>
      <c r="E155" s="721"/>
      <c r="F155" s="720"/>
      <c r="G155" s="660"/>
    </row>
    <row r="156" spans="1:7" x14ac:dyDescent="0.35">
      <c r="A156" s="669" t="s">
        <v>2002</v>
      </c>
      <c r="B156" s="705"/>
      <c r="C156" s="720"/>
      <c r="D156" s="720"/>
      <c r="E156" s="721"/>
      <c r="F156" s="720"/>
      <c r="G156" s="660"/>
    </row>
    <row r="157" spans="1:7" x14ac:dyDescent="0.35">
      <c r="A157" s="669" t="s">
        <v>2003</v>
      </c>
      <c r="B157" s="705"/>
      <c r="C157" s="720"/>
      <c r="D157" s="720"/>
      <c r="E157" s="721"/>
      <c r="F157" s="720"/>
      <c r="G157" s="660"/>
    </row>
    <row r="158" spans="1:7" x14ac:dyDescent="0.35">
      <c r="A158" s="669" t="s">
        <v>2004</v>
      </c>
      <c r="B158" s="705"/>
      <c r="C158" s="720"/>
      <c r="D158" s="720"/>
      <c r="E158" s="721"/>
      <c r="F158" s="720"/>
      <c r="G158" s="660"/>
    </row>
    <row r="159" spans="1:7" x14ac:dyDescent="0.35">
      <c r="A159" s="669" t="s">
        <v>2005</v>
      </c>
      <c r="B159" s="705"/>
      <c r="C159" s="720"/>
      <c r="D159" s="720"/>
      <c r="E159" s="721"/>
      <c r="F159" s="720"/>
      <c r="G159" s="660"/>
    </row>
    <row r="160" spans="1:7" x14ac:dyDescent="0.35">
      <c r="A160" s="669" t="s">
        <v>2006</v>
      </c>
      <c r="B160" s="705"/>
      <c r="C160" s="720"/>
      <c r="D160" s="720"/>
      <c r="E160" s="721"/>
      <c r="F160" s="720"/>
      <c r="G160" s="660"/>
    </row>
    <row r="161" spans="1:7" x14ac:dyDescent="0.35">
      <c r="A161" s="669" t="s">
        <v>2007</v>
      </c>
      <c r="B161" s="705"/>
      <c r="C161" s="720"/>
      <c r="D161" s="720"/>
      <c r="E161" s="721"/>
      <c r="F161" s="720"/>
      <c r="G161" s="660"/>
    </row>
    <row r="162" spans="1:7" x14ac:dyDescent="0.35">
      <c r="A162" s="669" t="s">
        <v>2008</v>
      </c>
      <c r="B162" s="705"/>
      <c r="C162" s="720"/>
      <c r="D162" s="720"/>
      <c r="E162" s="721"/>
      <c r="F162" s="720"/>
      <c r="G162" s="660"/>
    </row>
    <row r="163" spans="1:7" x14ac:dyDescent="0.35">
      <c r="A163" s="669" t="s">
        <v>2009</v>
      </c>
      <c r="B163" s="705"/>
      <c r="C163" s="720"/>
      <c r="D163" s="720"/>
      <c r="E163" s="721"/>
      <c r="F163" s="720"/>
      <c r="G163" s="660"/>
    </row>
    <row r="164" spans="1:7" x14ac:dyDescent="0.35">
      <c r="A164" s="669" t="s">
        <v>2010</v>
      </c>
      <c r="B164" s="705"/>
      <c r="C164" s="720"/>
      <c r="D164" s="720"/>
      <c r="E164" s="721"/>
      <c r="F164" s="720"/>
      <c r="G164" s="660"/>
    </row>
    <row r="165" spans="1:7" x14ac:dyDescent="0.35">
      <c r="A165" s="669" t="s">
        <v>2011</v>
      </c>
      <c r="B165" s="705"/>
      <c r="C165" s="720"/>
      <c r="D165" s="720"/>
      <c r="E165" s="721"/>
      <c r="F165" s="720"/>
      <c r="G165" s="660"/>
    </row>
    <row r="166" spans="1:7" x14ac:dyDescent="0.35">
      <c r="A166" s="669" t="s">
        <v>2012</v>
      </c>
      <c r="B166" s="705"/>
      <c r="C166" s="720"/>
      <c r="D166" s="720"/>
      <c r="E166" s="721"/>
      <c r="F166" s="720"/>
      <c r="G166" s="660"/>
    </row>
    <row r="167" spans="1:7" x14ac:dyDescent="0.35">
      <c r="A167" s="669" t="s">
        <v>2013</v>
      </c>
      <c r="B167" s="705"/>
      <c r="C167" s="720"/>
      <c r="D167" s="720"/>
      <c r="E167" s="721"/>
      <c r="F167" s="720"/>
      <c r="G167" s="660"/>
    </row>
    <row r="168" spans="1:7" x14ac:dyDescent="0.35">
      <c r="A168" s="669" t="s">
        <v>2014</v>
      </c>
      <c r="B168" s="705"/>
      <c r="C168" s="720"/>
      <c r="D168" s="720"/>
      <c r="E168" s="721"/>
      <c r="F168" s="720"/>
      <c r="G168" s="660"/>
    </row>
    <row r="169" spans="1:7" x14ac:dyDescent="0.35">
      <c r="A169" s="669" t="s">
        <v>2015</v>
      </c>
      <c r="B169" s="705"/>
      <c r="C169" s="720"/>
      <c r="D169" s="720"/>
      <c r="E169" s="721"/>
      <c r="F169" s="720"/>
      <c r="G169" s="660"/>
    </row>
    <row r="170" spans="1:7" x14ac:dyDescent="0.35">
      <c r="A170" s="689"/>
      <c r="B170" s="689" t="s">
        <v>554</v>
      </c>
      <c r="C170" s="689" t="s">
        <v>429</v>
      </c>
      <c r="D170" s="689" t="s">
        <v>430</v>
      </c>
      <c r="E170" s="689"/>
      <c r="F170" s="689" t="s">
        <v>395</v>
      </c>
      <c r="G170" s="689"/>
    </row>
    <row r="171" spans="1:7" x14ac:dyDescent="0.35">
      <c r="A171" s="669" t="s">
        <v>2016</v>
      </c>
      <c r="B171" s="669" t="s">
        <v>556</v>
      </c>
      <c r="C171" s="720">
        <v>1</v>
      </c>
      <c r="D171" s="720"/>
      <c r="E171" s="725"/>
      <c r="F171" s="720"/>
      <c r="G171" s="660"/>
    </row>
    <row r="172" spans="1:7" x14ac:dyDescent="0.35">
      <c r="A172" s="669" t="s">
        <v>2017</v>
      </c>
      <c r="B172" s="669" t="s">
        <v>558</v>
      </c>
      <c r="C172" s="720"/>
      <c r="D172" s="720"/>
      <c r="E172" s="725"/>
      <c r="F172" s="720"/>
      <c r="G172" s="660"/>
    </row>
    <row r="173" spans="1:7" x14ac:dyDescent="0.35">
      <c r="A173" s="669" t="s">
        <v>2018</v>
      </c>
      <c r="B173" s="669" t="s">
        <v>85</v>
      </c>
      <c r="C173" s="720"/>
      <c r="D173" s="720"/>
      <c r="E173" s="725"/>
      <c r="F173" s="720"/>
      <c r="G173" s="660"/>
    </row>
    <row r="174" spans="1:7" x14ac:dyDescent="0.35">
      <c r="A174" s="669" t="s">
        <v>2019</v>
      </c>
      <c r="B174" s="671"/>
      <c r="C174" s="720"/>
      <c r="D174" s="720"/>
      <c r="E174" s="725"/>
      <c r="F174" s="720"/>
      <c r="G174" s="660"/>
    </row>
    <row r="175" spans="1:7" x14ac:dyDescent="0.35">
      <c r="A175" s="669" t="s">
        <v>2020</v>
      </c>
      <c r="B175" s="671"/>
      <c r="C175" s="720"/>
      <c r="D175" s="720"/>
      <c r="E175" s="725"/>
      <c r="F175" s="720"/>
      <c r="G175" s="660"/>
    </row>
    <row r="176" spans="1:7" x14ac:dyDescent="0.35">
      <c r="A176" s="669" t="s">
        <v>2021</v>
      </c>
      <c r="B176" s="671"/>
      <c r="C176" s="720"/>
      <c r="D176" s="720"/>
      <c r="E176" s="725"/>
      <c r="F176" s="720"/>
      <c r="G176" s="660"/>
    </row>
    <row r="177" spans="1:7" x14ac:dyDescent="0.35">
      <c r="A177" s="669" t="s">
        <v>2022</v>
      </c>
      <c r="B177" s="671"/>
      <c r="C177" s="720"/>
      <c r="D177" s="720"/>
      <c r="E177" s="725"/>
      <c r="F177" s="720"/>
      <c r="G177" s="660"/>
    </row>
    <row r="178" spans="1:7" x14ac:dyDescent="0.35">
      <c r="A178" s="669" t="s">
        <v>2023</v>
      </c>
      <c r="B178" s="671"/>
      <c r="C178" s="720"/>
      <c r="D178" s="720"/>
      <c r="E178" s="725"/>
      <c r="F178" s="720"/>
      <c r="G178" s="660"/>
    </row>
    <row r="179" spans="1:7" x14ac:dyDescent="0.35">
      <c r="A179" s="669" t="s">
        <v>2024</v>
      </c>
      <c r="B179" s="671"/>
      <c r="C179" s="720"/>
      <c r="D179" s="720"/>
      <c r="E179" s="725"/>
      <c r="F179" s="720"/>
      <c r="G179" s="660"/>
    </row>
    <row r="180" spans="1:7" x14ac:dyDescent="0.35">
      <c r="A180" s="689"/>
      <c r="B180" s="689" t="s">
        <v>566</v>
      </c>
      <c r="C180" s="689" t="s">
        <v>429</v>
      </c>
      <c r="D180" s="689" t="s">
        <v>430</v>
      </c>
      <c r="E180" s="689"/>
      <c r="F180" s="689" t="s">
        <v>395</v>
      </c>
      <c r="G180" s="689"/>
    </row>
    <row r="181" spans="1:7" x14ac:dyDescent="0.35">
      <c r="A181" s="669" t="s">
        <v>2025</v>
      </c>
      <c r="B181" s="669" t="s">
        <v>568</v>
      </c>
      <c r="C181" s="720"/>
      <c r="D181" s="720"/>
      <c r="E181" s="726"/>
      <c r="F181" s="720"/>
      <c r="G181" s="660"/>
    </row>
    <row r="182" spans="1:7" x14ac:dyDescent="0.35">
      <c r="A182" s="669" t="s">
        <v>2026</v>
      </c>
      <c r="B182" s="669" t="s">
        <v>570</v>
      </c>
      <c r="C182" s="720">
        <v>1</v>
      </c>
      <c r="D182" s="720"/>
      <c r="E182" s="726"/>
      <c r="F182" s="720"/>
      <c r="G182" s="660"/>
    </row>
    <row r="183" spans="1:7" x14ac:dyDescent="0.35">
      <c r="A183" s="669" t="s">
        <v>2027</v>
      </c>
      <c r="B183" s="669" t="s">
        <v>85</v>
      </c>
      <c r="C183" s="720"/>
      <c r="D183" s="720"/>
      <c r="E183" s="726"/>
      <c r="F183" s="720"/>
      <c r="G183" s="660"/>
    </row>
    <row r="184" spans="1:7" x14ac:dyDescent="0.35">
      <c r="A184" s="669" t="s">
        <v>2028</v>
      </c>
      <c r="B184" s="671"/>
      <c r="C184" s="671"/>
      <c r="D184" s="671"/>
      <c r="E184" s="672"/>
      <c r="F184" s="671"/>
      <c r="G184" s="660"/>
    </row>
    <row r="185" spans="1:7" x14ac:dyDescent="0.35">
      <c r="A185" s="669" t="s">
        <v>2029</v>
      </c>
      <c r="B185" s="671"/>
      <c r="C185" s="671"/>
      <c r="D185" s="671"/>
      <c r="E185" s="672"/>
      <c r="F185" s="671"/>
      <c r="G185" s="660"/>
    </row>
    <row r="186" spans="1:7" x14ac:dyDescent="0.35">
      <c r="A186" s="669" t="s">
        <v>2030</v>
      </c>
      <c r="B186" s="671"/>
      <c r="C186" s="671"/>
      <c r="D186" s="671"/>
      <c r="E186" s="672"/>
      <c r="F186" s="671"/>
      <c r="G186" s="660"/>
    </row>
    <row r="187" spans="1:7" x14ac:dyDescent="0.35">
      <c r="A187" s="669" t="s">
        <v>2031</v>
      </c>
      <c r="B187" s="671"/>
      <c r="C187" s="671"/>
      <c r="D187" s="671"/>
      <c r="E187" s="672"/>
      <c r="F187" s="671"/>
      <c r="G187" s="660"/>
    </row>
    <row r="188" spans="1:7" x14ac:dyDescent="0.35">
      <c r="A188" s="669" t="s">
        <v>2032</v>
      </c>
      <c r="B188" s="671"/>
      <c r="C188" s="671"/>
      <c r="D188" s="671"/>
      <c r="E188" s="672"/>
      <c r="F188" s="671"/>
      <c r="G188" s="660"/>
    </row>
    <row r="189" spans="1:7" x14ac:dyDescent="0.35">
      <c r="A189" s="669" t="s">
        <v>2033</v>
      </c>
      <c r="B189" s="671"/>
      <c r="C189" s="671"/>
      <c r="D189" s="671"/>
      <c r="E189" s="672"/>
      <c r="F189" s="671"/>
      <c r="G189" s="660"/>
    </row>
    <row r="190" spans="1:7" x14ac:dyDescent="0.35">
      <c r="A190" s="689"/>
      <c r="B190" s="689" t="s">
        <v>578</v>
      </c>
      <c r="C190" s="689" t="s">
        <v>429</v>
      </c>
      <c r="D190" s="689" t="s">
        <v>430</v>
      </c>
      <c r="E190" s="689"/>
      <c r="F190" s="689" t="s">
        <v>395</v>
      </c>
      <c r="G190" s="689"/>
    </row>
    <row r="191" spans="1:7" x14ac:dyDescent="0.35">
      <c r="A191" s="669" t="s">
        <v>2034</v>
      </c>
      <c r="B191" s="727" t="s">
        <v>580</v>
      </c>
      <c r="C191" s="720">
        <v>0</v>
      </c>
      <c r="D191" s="720"/>
      <c r="E191" s="726"/>
      <c r="F191" s="720"/>
      <c r="G191" s="660"/>
    </row>
    <row r="192" spans="1:7" x14ac:dyDescent="0.35">
      <c r="A192" s="669" t="s">
        <v>2035</v>
      </c>
      <c r="B192" s="727" t="s">
        <v>3326</v>
      </c>
      <c r="C192" s="720">
        <v>1.8769831656498526E-2</v>
      </c>
      <c r="D192" s="720"/>
      <c r="E192" s="726"/>
      <c r="F192" s="720"/>
      <c r="G192" s="660"/>
    </row>
    <row r="193" spans="1:7" x14ac:dyDescent="0.35">
      <c r="A193" s="669" t="s">
        <v>2036</v>
      </c>
      <c r="B193" s="727" t="s">
        <v>3327</v>
      </c>
      <c r="C193" s="720">
        <v>9.0289402035557881E-2</v>
      </c>
      <c r="D193" s="720"/>
      <c r="E193" s="720"/>
      <c r="F193" s="720"/>
      <c r="G193" s="660"/>
    </row>
    <row r="194" spans="1:7" x14ac:dyDescent="0.35">
      <c r="A194" s="669" t="s">
        <v>2037</v>
      </c>
      <c r="B194" s="727" t="s">
        <v>3328</v>
      </c>
      <c r="C194" s="720">
        <v>0.50802999975915464</v>
      </c>
      <c r="D194" s="720"/>
      <c r="E194" s="720"/>
      <c r="F194" s="720"/>
      <c r="G194" s="660"/>
    </row>
    <row r="195" spans="1:7" x14ac:dyDescent="0.35">
      <c r="A195" s="669" t="s">
        <v>2038</v>
      </c>
      <c r="B195" s="727" t="s">
        <v>3329</v>
      </c>
      <c r="C195" s="720">
        <v>0.38291076654878903</v>
      </c>
      <c r="D195" s="720"/>
      <c r="E195" s="720"/>
      <c r="F195" s="720"/>
      <c r="G195" s="660"/>
    </row>
    <row r="196" spans="1:7" x14ac:dyDescent="0.35">
      <c r="A196" s="669" t="s">
        <v>2039</v>
      </c>
      <c r="B196" s="728"/>
      <c r="C196" s="720"/>
      <c r="D196" s="720"/>
      <c r="E196" s="720"/>
      <c r="F196" s="720"/>
      <c r="G196" s="660"/>
    </row>
    <row r="197" spans="1:7" x14ac:dyDescent="0.35">
      <c r="A197" s="669" t="s">
        <v>2040</v>
      </c>
      <c r="B197" s="728"/>
      <c r="C197" s="720"/>
      <c r="D197" s="720"/>
      <c r="E197" s="721"/>
      <c r="F197" s="720"/>
      <c r="G197" s="660"/>
    </row>
    <row r="198" spans="1:7" x14ac:dyDescent="0.35">
      <c r="A198" s="669" t="s">
        <v>2041</v>
      </c>
      <c r="B198" s="729"/>
      <c r="C198" s="720"/>
      <c r="D198" s="720"/>
      <c r="E198" s="721"/>
      <c r="F198" s="720"/>
      <c r="G198" s="660"/>
    </row>
    <row r="199" spans="1:7" x14ac:dyDescent="0.35">
      <c r="A199" s="669" t="s">
        <v>2042</v>
      </c>
      <c r="B199" s="729"/>
      <c r="C199" s="720"/>
      <c r="D199" s="720"/>
      <c r="E199" s="721"/>
      <c r="F199" s="720"/>
      <c r="G199" s="660"/>
    </row>
    <row r="200" spans="1:7" x14ac:dyDescent="0.35">
      <c r="A200" s="689"/>
      <c r="B200" s="689" t="s">
        <v>593</v>
      </c>
      <c r="C200" s="689" t="s">
        <v>429</v>
      </c>
      <c r="D200" s="689" t="s">
        <v>430</v>
      </c>
      <c r="E200" s="689"/>
      <c r="F200" s="689" t="s">
        <v>395</v>
      </c>
      <c r="G200" s="689"/>
    </row>
    <row r="201" spans="1:7" x14ac:dyDescent="0.35">
      <c r="A201" s="669" t="s">
        <v>2043</v>
      </c>
      <c r="B201" s="669" t="s">
        <v>595</v>
      </c>
      <c r="C201" s="720">
        <v>0</v>
      </c>
      <c r="D201" s="720"/>
      <c r="E201" s="726"/>
      <c r="F201" s="720"/>
      <c r="G201" s="660"/>
    </row>
    <row r="202" spans="1:7" x14ac:dyDescent="0.35">
      <c r="A202" s="669" t="s">
        <v>2044</v>
      </c>
      <c r="B202" s="730" t="s">
        <v>3324</v>
      </c>
      <c r="C202" s="720"/>
      <c r="D202" s="720"/>
      <c r="E202" s="726"/>
      <c r="F202" s="720"/>
      <c r="G202" s="660"/>
    </row>
    <row r="203" spans="1:7" x14ac:dyDescent="0.35">
      <c r="A203" s="669" t="s">
        <v>2045</v>
      </c>
      <c r="B203" s="731"/>
      <c r="C203" s="720"/>
      <c r="D203" s="720"/>
      <c r="E203" s="725"/>
      <c r="F203" s="720"/>
      <c r="G203" s="660"/>
    </row>
    <row r="204" spans="1:7" x14ac:dyDescent="0.35">
      <c r="A204" s="669" t="s">
        <v>2046</v>
      </c>
      <c r="B204" s="731"/>
      <c r="C204" s="720"/>
      <c r="D204" s="720"/>
      <c r="E204" s="725"/>
      <c r="F204" s="720"/>
      <c r="G204" s="660"/>
    </row>
    <row r="205" spans="1:7" x14ac:dyDescent="0.35">
      <c r="A205" s="669" t="s">
        <v>2047</v>
      </c>
      <c r="B205" s="731"/>
      <c r="C205" s="720"/>
      <c r="D205" s="720"/>
      <c r="E205" s="725"/>
      <c r="F205" s="720"/>
      <c r="G205" s="660"/>
    </row>
    <row r="206" spans="1:7" x14ac:dyDescent="0.35">
      <c r="A206" s="669" t="s">
        <v>2048</v>
      </c>
      <c r="B206" s="705"/>
      <c r="C206" s="705"/>
      <c r="D206" s="705"/>
      <c r="E206" s="660"/>
      <c r="F206" s="705"/>
      <c r="G206" s="660"/>
    </row>
    <row r="207" spans="1:7" x14ac:dyDescent="0.35">
      <c r="A207" s="669" t="s">
        <v>2049</v>
      </c>
      <c r="B207" s="705"/>
      <c r="C207" s="705"/>
      <c r="D207" s="705"/>
      <c r="E207" s="660"/>
      <c r="F207" s="705"/>
      <c r="G207" s="660"/>
    </row>
    <row r="208" spans="1:7" x14ac:dyDescent="0.35">
      <c r="A208" s="669" t="s">
        <v>2050</v>
      </c>
      <c r="B208" s="705"/>
      <c r="C208" s="705"/>
      <c r="D208" s="705"/>
      <c r="E208" s="660"/>
      <c r="F208" s="705"/>
      <c r="G208" s="660"/>
    </row>
    <row r="209" spans="1:7" ht="18.5" x14ac:dyDescent="0.35">
      <c r="A209" s="732"/>
      <c r="B209" s="733" t="s">
        <v>2702</v>
      </c>
      <c r="C209" s="734"/>
      <c r="D209" s="734"/>
      <c r="E209" s="734"/>
      <c r="F209" s="734"/>
      <c r="G209" s="734"/>
    </row>
    <row r="210" spans="1:7" x14ac:dyDescent="0.35">
      <c r="A210" s="689"/>
      <c r="B210" s="689" t="s">
        <v>600</v>
      </c>
      <c r="C210" s="689" t="s">
        <v>601</v>
      </c>
      <c r="D210" s="689" t="s">
        <v>602</v>
      </c>
      <c r="E210" s="689"/>
      <c r="F210" s="689" t="s">
        <v>429</v>
      </c>
      <c r="G210" s="689" t="s">
        <v>603</v>
      </c>
    </row>
    <row r="211" spans="1:7" x14ac:dyDescent="0.35">
      <c r="A211" s="669" t="s">
        <v>2051</v>
      </c>
      <c r="B211" s="702" t="s">
        <v>605</v>
      </c>
      <c r="C211" s="707"/>
      <c r="D211" s="671"/>
      <c r="E211" s="735"/>
      <c r="F211" s="736"/>
      <c r="G211" s="736"/>
    </row>
    <row r="212" spans="1:7" x14ac:dyDescent="0.35">
      <c r="A212" s="737"/>
      <c r="B212" s="738"/>
      <c r="C212" s="737"/>
      <c r="D212" s="737"/>
      <c r="E212" s="737"/>
      <c r="F212" s="690"/>
      <c r="G212" s="690"/>
    </row>
    <row r="213" spans="1:7" x14ac:dyDescent="0.35">
      <c r="A213" s="587"/>
      <c r="B213" s="702" t="s">
        <v>606</v>
      </c>
      <c r="C213" s="737"/>
      <c r="D213" s="737"/>
      <c r="E213" s="737"/>
      <c r="F213" s="690"/>
      <c r="G213" s="690"/>
    </row>
    <row r="214" spans="1:7" x14ac:dyDescent="0.35">
      <c r="A214" s="669" t="s">
        <v>2052</v>
      </c>
      <c r="B214" s="705" t="s">
        <v>1165</v>
      </c>
      <c r="C214" s="707">
        <v>223.76479950999985</v>
      </c>
      <c r="D214" s="739">
        <v>2312</v>
      </c>
      <c r="E214" s="737"/>
      <c r="F214" s="701" t="s">
        <v>1504</v>
      </c>
      <c r="G214" s="701" t="s">
        <v>1504</v>
      </c>
    </row>
    <row r="215" spans="1:7" x14ac:dyDescent="0.35">
      <c r="A215" s="669" t="s">
        <v>2053</v>
      </c>
      <c r="B215" s="705" t="s">
        <v>1166</v>
      </c>
      <c r="C215" s="707">
        <v>28.245430339999999</v>
      </c>
      <c r="D215" s="739">
        <v>123</v>
      </c>
      <c r="E215" s="737"/>
      <c r="F215" s="701" t="s">
        <v>1504</v>
      </c>
      <c r="G215" s="701" t="s">
        <v>1504</v>
      </c>
    </row>
    <row r="216" spans="1:7" x14ac:dyDescent="0.35">
      <c r="A216" s="669" t="s">
        <v>2054</v>
      </c>
      <c r="B216" s="705" t="s">
        <v>1167</v>
      </c>
      <c r="C216" s="707"/>
      <c r="D216" s="739"/>
      <c r="E216" s="737"/>
      <c r="F216" s="701" t="s">
        <v>1504</v>
      </c>
      <c r="G216" s="701" t="s">
        <v>1504</v>
      </c>
    </row>
    <row r="217" spans="1:7" x14ac:dyDescent="0.35">
      <c r="A217" s="669" t="s">
        <v>2055</v>
      </c>
      <c r="B217" s="705" t="s">
        <v>1168</v>
      </c>
      <c r="C217" s="707"/>
      <c r="D217" s="739"/>
      <c r="E217" s="737"/>
      <c r="F217" s="701" t="s">
        <v>1504</v>
      </c>
      <c r="G217" s="701" t="s">
        <v>1504</v>
      </c>
    </row>
    <row r="218" spans="1:7" x14ac:dyDescent="0.35">
      <c r="A218" s="669" t="s">
        <v>2056</v>
      </c>
      <c r="B218" s="705" t="s">
        <v>1169</v>
      </c>
      <c r="C218" s="707"/>
      <c r="D218" s="739"/>
      <c r="E218" s="737"/>
      <c r="F218" s="701" t="s">
        <v>1504</v>
      </c>
      <c r="G218" s="701" t="s">
        <v>1504</v>
      </c>
    </row>
    <row r="219" spans="1:7" x14ac:dyDescent="0.35">
      <c r="A219" s="669" t="s">
        <v>2057</v>
      </c>
      <c r="B219" s="705" t="s">
        <v>1170</v>
      </c>
      <c r="C219" s="707"/>
      <c r="D219" s="739"/>
      <c r="E219" s="737"/>
      <c r="F219" s="701" t="s">
        <v>1504</v>
      </c>
      <c r="G219" s="701" t="s">
        <v>1504</v>
      </c>
    </row>
    <row r="220" spans="1:7" x14ac:dyDescent="0.35">
      <c r="A220" s="669" t="s">
        <v>2058</v>
      </c>
      <c r="B220" s="705"/>
      <c r="C220" s="707"/>
      <c r="D220" s="739"/>
      <c r="E220" s="737"/>
      <c r="F220" s="701" t="s">
        <v>1504</v>
      </c>
      <c r="G220" s="701" t="s">
        <v>1504</v>
      </c>
    </row>
    <row r="221" spans="1:7" x14ac:dyDescent="0.35">
      <c r="A221" s="669" t="s">
        <v>2059</v>
      </c>
      <c r="B221" s="705"/>
      <c r="C221" s="707"/>
      <c r="D221" s="739"/>
      <c r="E221" s="737"/>
      <c r="F221" s="701" t="s">
        <v>1504</v>
      </c>
      <c r="G221" s="701" t="s">
        <v>1504</v>
      </c>
    </row>
    <row r="222" spans="1:7" x14ac:dyDescent="0.35">
      <c r="A222" s="669" t="s">
        <v>2060</v>
      </c>
      <c r="B222" s="705"/>
      <c r="C222" s="707"/>
      <c r="D222" s="739"/>
      <c r="E222" s="737"/>
      <c r="F222" s="701" t="s">
        <v>1504</v>
      </c>
      <c r="G222" s="701" t="s">
        <v>1504</v>
      </c>
    </row>
    <row r="223" spans="1:7" x14ac:dyDescent="0.35">
      <c r="A223" s="669" t="s">
        <v>2061</v>
      </c>
      <c r="B223" s="705"/>
      <c r="C223" s="707"/>
      <c r="D223" s="739"/>
      <c r="E223" s="660"/>
      <c r="F223" s="701" t="s">
        <v>1504</v>
      </c>
      <c r="G223" s="701" t="s">
        <v>1504</v>
      </c>
    </row>
    <row r="224" spans="1:7" x14ac:dyDescent="0.35">
      <c r="A224" s="669" t="s">
        <v>2062</v>
      </c>
      <c r="B224" s="705"/>
      <c r="C224" s="707"/>
      <c r="D224" s="739"/>
      <c r="E224" s="660"/>
      <c r="F224" s="701" t="s">
        <v>1504</v>
      </c>
      <c r="G224" s="701" t="s">
        <v>1504</v>
      </c>
    </row>
    <row r="225" spans="1:7" x14ac:dyDescent="0.35">
      <c r="A225" s="669" t="s">
        <v>2063</v>
      </c>
      <c r="B225" s="705"/>
      <c r="C225" s="707"/>
      <c r="D225" s="739"/>
      <c r="E225" s="660"/>
      <c r="F225" s="701" t="s">
        <v>1504</v>
      </c>
      <c r="G225" s="701" t="s">
        <v>1504</v>
      </c>
    </row>
    <row r="226" spans="1:7" x14ac:dyDescent="0.35">
      <c r="A226" s="669" t="s">
        <v>2064</v>
      </c>
      <c r="B226" s="705"/>
      <c r="C226" s="707"/>
      <c r="D226" s="739"/>
      <c r="E226" s="660"/>
      <c r="F226" s="701" t="s">
        <v>1504</v>
      </c>
      <c r="G226" s="701" t="s">
        <v>1504</v>
      </c>
    </row>
    <row r="227" spans="1:7" x14ac:dyDescent="0.35">
      <c r="A227" s="669" t="s">
        <v>2065</v>
      </c>
      <c r="B227" s="705"/>
      <c r="C227" s="707"/>
      <c r="D227" s="739"/>
      <c r="E227" s="660"/>
      <c r="F227" s="701" t="s">
        <v>1504</v>
      </c>
      <c r="G227" s="701" t="s">
        <v>1504</v>
      </c>
    </row>
    <row r="228" spans="1:7" x14ac:dyDescent="0.35">
      <c r="A228" s="669" t="s">
        <v>2066</v>
      </c>
      <c r="B228" s="705"/>
      <c r="C228" s="707"/>
      <c r="D228" s="739"/>
      <c r="E228" s="660"/>
      <c r="F228" s="701" t="s">
        <v>1504</v>
      </c>
      <c r="G228" s="701" t="s">
        <v>1504</v>
      </c>
    </row>
    <row r="229" spans="1:7" x14ac:dyDescent="0.35">
      <c r="A229" s="669" t="s">
        <v>2067</v>
      </c>
      <c r="B229" s="705"/>
      <c r="C229" s="707"/>
      <c r="D229" s="739"/>
      <c r="E229" s="587"/>
      <c r="F229" s="701" t="s">
        <v>1504</v>
      </c>
      <c r="G229" s="701" t="s">
        <v>1504</v>
      </c>
    </row>
    <row r="230" spans="1:7" x14ac:dyDescent="0.35">
      <c r="A230" s="669" t="s">
        <v>2068</v>
      </c>
      <c r="B230" s="705"/>
      <c r="C230" s="707"/>
      <c r="D230" s="739"/>
      <c r="E230" s="740"/>
      <c r="F230" s="701" t="s">
        <v>1504</v>
      </c>
      <c r="G230" s="701" t="s">
        <v>1504</v>
      </c>
    </row>
    <row r="231" spans="1:7" x14ac:dyDescent="0.35">
      <c r="A231" s="669" t="s">
        <v>2069</v>
      </c>
      <c r="B231" s="705"/>
      <c r="C231" s="707"/>
      <c r="D231" s="739"/>
      <c r="E231" s="740"/>
      <c r="F231" s="701" t="s">
        <v>1504</v>
      </c>
      <c r="G231" s="701" t="s">
        <v>1504</v>
      </c>
    </row>
    <row r="232" spans="1:7" x14ac:dyDescent="0.35">
      <c r="A232" s="669" t="s">
        <v>2070</v>
      </c>
      <c r="B232" s="705"/>
      <c r="C232" s="707"/>
      <c r="D232" s="739"/>
      <c r="E232" s="740"/>
      <c r="F232" s="701" t="s">
        <v>1504</v>
      </c>
      <c r="G232" s="701" t="s">
        <v>1504</v>
      </c>
    </row>
    <row r="233" spans="1:7" x14ac:dyDescent="0.35">
      <c r="A233" s="669" t="s">
        <v>2071</v>
      </c>
      <c r="B233" s="705"/>
      <c r="C233" s="707"/>
      <c r="D233" s="739"/>
      <c r="E233" s="740"/>
      <c r="F233" s="701" t="s">
        <v>1504</v>
      </c>
      <c r="G233" s="701" t="s">
        <v>1504</v>
      </c>
    </row>
    <row r="234" spans="1:7" x14ac:dyDescent="0.35">
      <c r="A234" s="669" t="s">
        <v>2072</v>
      </c>
      <c r="B234" s="705"/>
      <c r="C234" s="707"/>
      <c r="D234" s="739"/>
      <c r="E234" s="740"/>
      <c r="F234" s="701" t="s">
        <v>1504</v>
      </c>
      <c r="G234" s="701" t="s">
        <v>1504</v>
      </c>
    </row>
    <row r="235" spans="1:7" x14ac:dyDescent="0.35">
      <c r="A235" s="669" t="s">
        <v>2073</v>
      </c>
      <c r="B235" s="705"/>
      <c r="C235" s="707"/>
      <c r="D235" s="739"/>
      <c r="E235" s="740"/>
      <c r="F235" s="701" t="s">
        <v>1504</v>
      </c>
      <c r="G235" s="701" t="s">
        <v>1504</v>
      </c>
    </row>
    <row r="236" spans="1:7" x14ac:dyDescent="0.35">
      <c r="A236" s="669" t="s">
        <v>2074</v>
      </c>
      <c r="B236" s="705"/>
      <c r="C236" s="707"/>
      <c r="D236" s="739"/>
      <c r="E236" s="740"/>
      <c r="F236" s="701" t="s">
        <v>1504</v>
      </c>
      <c r="G236" s="701" t="s">
        <v>1504</v>
      </c>
    </row>
    <row r="237" spans="1:7" x14ac:dyDescent="0.35">
      <c r="A237" s="669" t="s">
        <v>2075</v>
      </c>
      <c r="B237" s="705"/>
      <c r="C237" s="707"/>
      <c r="D237" s="739"/>
      <c r="E237" s="740"/>
      <c r="F237" s="701" t="s">
        <v>1504</v>
      </c>
      <c r="G237" s="701" t="s">
        <v>1504</v>
      </c>
    </row>
    <row r="238" spans="1:7" x14ac:dyDescent="0.35">
      <c r="A238" s="669" t="s">
        <v>2076</v>
      </c>
      <c r="B238" s="741" t="s">
        <v>87</v>
      </c>
      <c r="C238" s="674">
        <f>SUM(C214:C219)</f>
        <v>252.01022984999986</v>
      </c>
      <c r="D238" s="703">
        <f>SUM(D214:D215)</f>
        <v>2435</v>
      </c>
      <c r="E238" s="740"/>
      <c r="F238" s="742">
        <v>0</v>
      </c>
      <c r="G238" s="742">
        <v>0</v>
      </c>
    </row>
    <row r="239" spans="1:7" ht="29" x14ac:dyDescent="0.35">
      <c r="A239" s="689"/>
      <c r="B239" s="689" t="s">
        <v>632</v>
      </c>
      <c r="C239" s="689" t="s">
        <v>601</v>
      </c>
      <c r="D239" s="689" t="s">
        <v>602</v>
      </c>
      <c r="E239" s="689"/>
      <c r="F239" s="689" t="s">
        <v>429</v>
      </c>
      <c r="G239" s="689" t="s">
        <v>603</v>
      </c>
    </row>
    <row r="240" spans="1:7" x14ac:dyDescent="0.35">
      <c r="A240" s="669" t="s">
        <v>2077</v>
      </c>
      <c r="B240" s="669" t="s">
        <v>634</v>
      </c>
      <c r="C240" s="720">
        <v>0.66964148207578345</v>
      </c>
      <c r="D240" s="671"/>
      <c r="E240" s="671"/>
      <c r="F240" s="743"/>
      <c r="G240" s="743"/>
    </row>
    <row r="241" spans="1:7" x14ac:dyDescent="0.35">
      <c r="A241" s="587"/>
      <c r="B241" s="587"/>
      <c r="C241" s="587"/>
      <c r="D241" s="587"/>
      <c r="E241" s="587"/>
      <c r="F241" s="661"/>
      <c r="G241" s="661"/>
    </row>
    <row r="242" spans="1:7" x14ac:dyDescent="0.35">
      <c r="A242" s="587"/>
      <c r="B242" s="702" t="s">
        <v>635</v>
      </c>
      <c r="C242" s="587"/>
      <c r="D242" s="587"/>
      <c r="E242" s="587"/>
      <c r="F242" s="661"/>
      <c r="G242" s="661"/>
    </row>
    <row r="243" spans="1:7" x14ac:dyDescent="0.35">
      <c r="A243" s="669" t="s">
        <v>2078</v>
      </c>
      <c r="B243" s="669" t="s">
        <v>637</v>
      </c>
      <c r="C243" s="707">
        <v>25.479237529999999</v>
      </c>
      <c r="D243" s="739">
        <v>496</v>
      </c>
      <c r="E243" s="587"/>
      <c r="F243" s="701" t="s">
        <v>1504</v>
      </c>
      <c r="G243" s="701" t="s">
        <v>1504</v>
      </c>
    </row>
    <row r="244" spans="1:7" x14ac:dyDescent="0.35">
      <c r="A244" s="669" t="s">
        <v>2079</v>
      </c>
      <c r="B244" s="669" t="s">
        <v>639</v>
      </c>
      <c r="C244" s="707">
        <v>20.709398199999995</v>
      </c>
      <c r="D244" s="739">
        <v>252</v>
      </c>
      <c r="E244" s="587"/>
      <c r="F244" s="701" t="s">
        <v>1504</v>
      </c>
      <c r="G244" s="701" t="s">
        <v>1504</v>
      </c>
    </row>
    <row r="245" spans="1:7" x14ac:dyDescent="0.35">
      <c r="A245" s="669" t="s">
        <v>2080</v>
      </c>
      <c r="B245" s="669" t="s">
        <v>641</v>
      </c>
      <c r="C245" s="707">
        <v>30.100301400000003</v>
      </c>
      <c r="D245" s="739">
        <v>292</v>
      </c>
      <c r="E245" s="587"/>
      <c r="F245" s="701" t="s">
        <v>1504</v>
      </c>
      <c r="G245" s="701" t="s">
        <v>1504</v>
      </c>
    </row>
    <row r="246" spans="1:7" x14ac:dyDescent="0.35">
      <c r="A246" s="669" t="s">
        <v>2081</v>
      </c>
      <c r="B246" s="669" t="s">
        <v>643</v>
      </c>
      <c r="C246" s="707">
        <v>40.372786079999997</v>
      </c>
      <c r="D246" s="739">
        <v>344</v>
      </c>
      <c r="E246" s="587"/>
      <c r="F246" s="701" t="s">
        <v>1504</v>
      </c>
      <c r="G246" s="701" t="s">
        <v>1504</v>
      </c>
    </row>
    <row r="247" spans="1:7" x14ac:dyDescent="0.35">
      <c r="A247" s="669" t="s">
        <v>2082</v>
      </c>
      <c r="B247" s="669" t="s">
        <v>645</v>
      </c>
      <c r="C247" s="707">
        <v>60.098433629999974</v>
      </c>
      <c r="D247" s="739">
        <v>474</v>
      </c>
      <c r="E247" s="587"/>
      <c r="F247" s="701" t="s">
        <v>1504</v>
      </c>
      <c r="G247" s="701" t="s">
        <v>1504</v>
      </c>
    </row>
    <row r="248" spans="1:7" x14ac:dyDescent="0.35">
      <c r="A248" s="669" t="s">
        <v>2083</v>
      </c>
      <c r="B248" s="669" t="s">
        <v>647</v>
      </c>
      <c r="C248" s="707">
        <v>71.605873869999968</v>
      </c>
      <c r="D248" s="739">
        <v>550</v>
      </c>
      <c r="E248" s="587"/>
      <c r="F248" s="701" t="s">
        <v>1504</v>
      </c>
      <c r="G248" s="701" t="s">
        <v>1504</v>
      </c>
    </row>
    <row r="249" spans="1:7" x14ac:dyDescent="0.35">
      <c r="A249" s="669" t="s">
        <v>2084</v>
      </c>
      <c r="B249" s="669" t="s">
        <v>649</v>
      </c>
      <c r="C249" s="707">
        <v>3.6441991399999996</v>
      </c>
      <c r="D249" s="739">
        <v>27</v>
      </c>
      <c r="E249" s="587"/>
      <c r="F249" s="701" t="s">
        <v>1504</v>
      </c>
      <c r="G249" s="701" t="s">
        <v>1504</v>
      </c>
    </row>
    <row r="250" spans="1:7" x14ac:dyDescent="0.35">
      <c r="A250" s="669" t="s">
        <v>2085</v>
      </c>
      <c r="B250" s="669" t="s">
        <v>651</v>
      </c>
      <c r="C250" s="707">
        <v>0</v>
      </c>
      <c r="D250" s="739">
        <v>0</v>
      </c>
      <c r="E250" s="587"/>
      <c r="F250" s="701" t="s">
        <v>1504</v>
      </c>
      <c r="G250" s="701" t="s">
        <v>1504</v>
      </c>
    </row>
    <row r="251" spans="1:7" x14ac:dyDescent="0.35">
      <c r="A251" s="669" t="s">
        <v>2086</v>
      </c>
      <c r="B251" s="741" t="s">
        <v>87</v>
      </c>
      <c r="C251" s="744">
        <f>SUM(C243:C250)</f>
        <v>252.01022984999997</v>
      </c>
      <c r="D251" s="745">
        <f>SUM(D243:D250)</f>
        <v>2435</v>
      </c>
      <c r="E251" s="587"/>
      <c r="F251" s="742">
        <v>0</v>
      </c>
      <c r="G251" s="742">
        <v>0</v>
      </c>
    </row>
    <row r="252" spans="1:7" x14ac:dyDescent="0.35">
      <c r="A252" s="669" t="s">
        <v>2087</v>
      </c>
      <c r="B252" s="711" t="s">
        <v>654</v>
      </c>
      <c r="C252" s="707"/>
      <c r="D252" s="739"/>
      <c r="E252" s="587"/>
      <c r="F252" s="701" t="s">
        <v>1504</v>
      </c>
      <c r="G252" s="701" t="s">
        <v>1504</v>
      </c>
    </row>
    <row r="253" spans="1:7" x14ac:dyDescent="0.35">
      <c r="A253" s="669" t="s">
        <v>2088</v>
      </c>
      <c r="B253" s="711" t="s">
        <v>656</v>
      </c>
      <c r="C253" s="707"/>
      <c r="D253" s="739"/>
      <c r="E253" s="587"/>
      <c r="F253" s="701" t="s">
        <v>1504</v>
      </c>
      <c r="G253" s="701" t="s">
        <v>1504</v>
      </c>
    </row>
    <row r="254" spans="1:7" x14ac:dyDescent="0.35">
      <c r="A254" s="669" t="s">
        <v>2089</v>
      </c>
      <c r="B254" s="711" t="s">
        <v>658</v>
      </c>
      <c r="C254" s="707"/>
      <c r="D254" s="739"/>
      <c r="E254" s="587"/>
      <c r="F254" s="701" t="s">
        <v>1504</v>
      </c>
      <c r="G254" s="701" t="s">
        <v>1504</v>
      </c>
    </row>
    <row r="255" spans="1:7" x14ac:dyDescent="0.35">
      <c r="A255" s="669" t="s">
        <v>2090</v>
      </c>
      <c r="B255" s="711" t="s">
        <v>660</v>
      </c>
      <c r="C255" s="707"/>
      <c r="D255" s="739"/>
      <c r="E255" s="587"/>
      <c r="F255" s="701" t="s">
        <v>1504</v>
      </c>
      <c r="G255" s="701" t="s">
        <v>1504</v>
      </c>
    </row>
    <row r="256" spans="1:7" x14ac:dyDescent="0.35">
      <c r="A256" s="669" t="s">
        <v>2091</v>
      </c>
      <c r="B256" s="711" t="s">
        <v>662</v>
      </c>
      <c r="C256" s="707"/>
      <c r="D256" s="739"/>
      <c r="E256" s="587"/>
      <c r="F256" s="701" t="s">
        <v>1504</v>
      </c>
      <c r="G256" s="701" t="s">
        <v>1504</v>
      </c>
    </row>
    <row r="257" spans="1:7" x14ac:dyDescent="0.35">
      <c r="A257" s="669" t="s">
        <v>2092</v>
      </c>
      <c r="B257" s="711" t="s">
        <v>664</v>
      </c>
      <c r="C257" s="707"/>
      <c r="D257" s="739"/>
      <c r="E257" s="587"/>
      <c r="F257" s="701" t="s">
        <v>1504</v>
      </c>
      <c r="G257" s="701" t="s">
        <v>1504</v>
      </c>
    </row>
    <row r="258" spans="1:7" x14ac:dyDescent="0.35">
      <c r="A258" s="669" t="s">
        <v>2093</v>
      </c>
      <c r="B258" s="746"/>
      <c r="C258" s="587"/>
      <c r="D258" s="587"/>
      <c r="E258" s="587"/>
      <c r="F258" s="747"/>
      <c r="G258" s="747"/>
    </row>
    <row r="259" spans="1:7" x14ac:dyDescent="0.35">
      <c r="A259" s="669" t="s">
        <v>2094</v>
      </c>
      <c r="B259" s="746"/>
      <c r="C259" s="587"/>
      <c r="D259" s="587"/>
      <c r="E259" s="587"/>
      <c r="F259" s="747"/>
      <c r="G259" s="747"/>
    </row>
    <row r="260" spans="1:7" x14ac:dyDescent="0.35">
      <c r="A260" s="669" t="s">
        <v>2095</v>
      </c>
      <c r="B260" s="746"/>
      <c r="C260" s="587"/>
      <c r="D260" s="587"/>
      <c r="E260" s="587"/>
      <c r="F260" s="747"/>
      <c r="G260" s="747"/>
    </row>
    <row r="261" spans="1:7" x14ac:dyDescent="0.35">
      <c r="A261" s="689"/>
      <c r="B261" s="689" t="s">
        <v>668</v>
      </c>
      <c r="C261" s="689" t="s">
        <v>601</v>
      </c>
      <c r="D261" s="689" t="s">
        <v>602</v>
      </c>
      <c r="E261" s="689"/>
      <c r="F261" s="689" t="s">
        <v>429</v>
      </c>
      <c r="G261" s="689" t="s">
        <v>603</v>
      </c>
    </row>
    <row r="262" spans="1:7" x14ac:dyDescent="0.35">
      <c r="A262" s="669" t="s">
        <v>2096</v>
      </c>
      <c r="B262" s="669" t="s">
        <v>634</v>
      </c>
      <c r="C262" s="739" t="s">
        <v>2502</v>
      </c>
      <c r="D262" s="671"/>
      <c r="E262" s="671"/>
      <c r="F262" s="743"/>
      <c r="G262" s="743"/>
    </row>
    <row r="263" spans="1:7" x14ac:dyDescent="0.35">
      <c r="A263" s="587"/>
      <c r="B263" s="587"/>
      <c r="C263" s="587"/>
      <c r="D263" s="587"/>
      <c r="E263" s="587"/>
      <c r="F263" s="661"/>
      <c r="G263" s="661"/>
    </row>
    <row r="264" spans="1:7" x14ac:dyDescent="0.35">
      <c r="A264" s="587"/>
      <c r="B264" s="702" t="s">
        <v>635</v>
      </c>
      <c r="C264" s="587"/>
      <c r="D264" s="587"/>
      <c r="E264" s="587"/>
      <c r="F264" s="661"/>
      <c r="G264" s="661"/>
    </row>
    <row r="265" spans="1:7" x14ac:dyDescent="0.35">
      <c r="A265" s="669" t="s">
        <v>2097</v>
      </c>
      <c r="B265" s="669" t="s">
        <v>637</v>
      </c>
      <c r="C265" s="707">
        <v>25.479237529999999</v>
      </c>
      <c r="D265" s="739">
        <v>496</v>
      </c>
      <c r="E265" s="587"/>
      <c r="F265" s="701" t="s">
        <v>1504</v>
      </c>
      <c r="G265" s="701" t="s">
        <v>1504</v>
      </c>
    </row>
    <row r="266" spans="1:7" x14ac:dyDescent="0.35">
      <c r="A266" s="669" t="s">
        <v>2098</v>
      </c>
      <c r="B266" s="669" t="s">
        <v>639</v>
      </c>
      <c r="C266" s="707">
        <v>20.709398199999995</v>
      </c>
      <c r="D266" s="739">
        <v>252</v>
      </c>
      <c r="E266" s="587"/>
      <c r="F266" s="701" t="s">
        <v>1504</v>
      </c>
      <c r="G266" s="701" t="s">
        <v>1504</v>
      </c>
    </row>
    <row r="267" spans="1:7" x14ac:dyDescent="0.35">
      <c r="A267" s="669" t="s">
        <v>2099</v>
      </c>
      <c r="B267" s="669" t="s">
        <v>641</v>
      </c>
      <c r="C267" s="707">
        <v>30.100301400000003</v>
      </c>
      <c r="D267" s="739">
        <v>292</v>
      </c>
      <c r="E267" s="587"/>
      <c r="F267" s="701" t="s">
        <v>1504</v>
      </c>
      <c r="G267" s="701" t="s">
        <v>1504</v>
      </c>
    </row>
    <row r="268" spans="1:7" x14ac:dyDescent="0.35">
      <c r="A268" s="669" t="s">
        <v>2100</v>
      </c>
      <c r="B268" s="669" t="s">
        <v>643</v>
      </c>
      <c r="C268" s="707">
        <v>40.372786079999997</v>
      </c>
      <c r="D268" s="739">
        <v>344</v>
      </c>
      <c r="E268" s="587"/>
      <c r="F268" s="701" t="s">
        <v>1504</v>
      </c>
      <c r="G268" s="701" t="s">
        <v>1504</v>
      </c>
    </row>
    <row r="269" spans="1:7" x14ac:dyDescent="0.35">
      <c r="A269" s="669" t="s">
        <v>2101</v>
      </c>
      <c r="B269" s="669" t="s">
        <v>645</v>
      </c>
      <c r="C269" s="707">
        <v>60.098433629999974</v>
      </c>
      <c r="D269" s="739">
        <v>474</v>
      </c>
      <c r="E269" s="587"/>
      <c r="F269" s="701" t="s">
        <v>1504</v>
      </c>
      <c r="G269" s="701" t="s">
        <v>1504</v>
      </c>
    </row>
    <row r="270" spans="1:7" x14ac:dyDescent="0.35">
      <c r="A270" s="669" t="s">
        <v>2102</v>
      </c>
      <c r="B270" s="669" t="s">
        <v>647</v>
      </c>
      <c r="C270" s="707">
        <v>71.605873869999968</v>
      </c>
      <c r="D270" s="739">
        <v>550</v>
      </c>
      <c r="E270" s="587"/>
      <c r="F270" s="701" t="s">
        <v>1504</v>
      </c>
      <c r="G270" s="701" t="s">
        <v>1504</v>
      </c>
    </row>
    <row r="271" spans="1:7" x14ac:dyDescent="0.35">
      <c r="A271" s="669" t="s">
        <v>2103</v>
      </c>
      <c r="B271" s="669" t="s">
        <v>649</v>
      </c>
      <c r="C271" s="707">
        <v>3.6441991399999996</v>
      </c>
      <c r="D271" s="739">
        <v>27</v>
      </c>
      <c r="E271" s="587"/>
      <c r="F271" s="701" t="s">
        <v>1504</v>
      </c>
      <c r="G271" s="701" t="s">
        <v>1504</v>
      </c>
    </row>
    <row r="272" spans="1:7" x14ac:dyDescent="0.35">
      <c r="A272" s="669" t="s">
        <v>2104</v>
      </c>
      <c r="B272" s="669" t="s">
        <v>651</v>
      </c>
      <c r="C272" s="707">
        <v>0</v>
      </c>
      <c r="D272" s="739">
        <v>0</v>
      </c>
      <c r="E272" s="587"/>
      <c r="F272" s="701" t="s">
        <v>1504</v>
      </c>
      <c r="G272" s="701" t="s">
        <v>1504</v>
      </c>
    </row>
    <row r="273" spans="1:7" x14ac:dyDescent="0.35">
      <c r="A273" s="669" t="s">
        <v>2105</v>
      </c>
      <c r="B273" s="741" t="s">
        <v>87</v>
      </c>
      <c r="C273" s="676">
        <f>SUM(C265:C272)</f>
        <v>252.01022984999997</v>
      </c>
      <c r="D273" s="748">
        <f>SUM(D265:D272)</f>
        <v>2435</v>
      </c>
      <c r="E273" s="587"/>
      <c r="F273" s="742">
        <v>0</v>
      </c>
      <c r="G273" s="742">
        <v>0</v>
      </c>
    </row>
    <row r="274" spans="1:7" x14ac:dyDescent="0.35">
      <c r="A274" s="669" t="s">
        <v>2106</v>
      </c>
      <c r="B274" s="711" t="s">
        <v>654</v>
      </c>
      <c r="C274" s="707"/>
      <c r="D274" s="739"/>
      <c r="E274" s="587"/>
      <c r="F274" s="701" t="s">
        <v>1504</v>
      </c>
      <c r="G274" s="701" t="s">
        <v>1504</v>
      </c>
    </row>
    <row r="275" spans="1:7" x14ac:dyDescent="0.35">
      <c r="A275" s="669" t="s">
        <v>2107</v>
      </c>
      <c r="B275" s="711" t="s">
        <v>656</v>
      </c>
      <c r="C275" s="707"/>
      <c r="D275" s="739"/>
      <c r="E275" s="587"/>
      <c r="F275" s="701" t="s">
        <v>1504</v>
      </c>
      <c r="G275" s="701" t="s">
        <v>1504</v>
      </c>
    </row>
    <row r="276" spans="1:7" x14ac:dyDescent="0.35">
      <c r="A276" s="669" t="s">
        <v>2108</v>
      </c>
      <c r="B276" s="711" t="s">
        <v>658</v>
      </c>
      <c r="C276" s="707"/>
      <c r="D276" s="739"/>
      <c r="E276" s="587"/>
      <c r="F276" s="701" t="s">
        <v>1504</v>
      </c>
      <c r="G276" s="701" t="s">
        <v>1504</v>
      </c>
    </row>
    <row r="277" spans="1:7" x14ac:dyDescent="0.35">
      <c r="A277" s="669" t="s">
        <v>2109</v>
      </c>
      <c r="B277" s="711" t="s">
        <v>660</v>
      </c>
      <c r="C277" s="707"/>
      <c r="D277" s="739"/>
      <c r="E277" s="587"/>
      <c r="F277" s="701" t="s">
        <v>1504</v>
      </c>
      <c r="G277" s="701" t="s">
        <v>1504</v>
      </c>
    </row>
    <row r="278" spans="1:7" x14ac:dyDescent="0.35">
      <c r="A278" s="669" t="s">
        <v>2110</v>
      </c>
      <c r="B278" s="711" t="s">
        <v>662</v>
      </c>
      <c r="C278" s="707"/>
      <c r="D278" s="739"/>
      <c r="E278" s="587"/>
      <c r="F278" s="701" t="s">
        <v>1504</v>
      </c>
      <c r="G278" s="701" t="s">
        <v>1504</v>
      </c>
    </row>
    <row r="279" spans="1:7" x14ac:dyDescent="0.35">
      <c r="A279" s="669" t="s">
        <v>2111</v>
      </c>
      <c r="B279" s="711" t="s">
        <v>664</v>
      </c>
      <c r="C279" s="707"/>
      <c r="D279" s="739"/>
      <c r="E279" s="587"/>
      <c r="F279" s="701" t="s">
        <v>1504</v>
      </c>
      <c r="G279" s="701" t="s">
        <v>1504</v>
      </c>
    </row>
    <row r="280" spans="1:7" x14ac:dyDescent="0.35">
      <c r="A280" s="669" t="s">
        <v>2112</v>
      </c>
      <c r="B280" s="746"/>
      <c r="C280" s="587"/>
      <c r="D280" s="587"/>
      <c r="E280" s="587"/>
      <c r="F280" s="749"/>
      <c r="G280" s="749"/>
    </row>
    <row r="281" spans="1:7" x14ac:dyDescent="0.35">
      <c r="A281" s="669" t="s">
        <v>2113</v>
      </c>
      <c r="B281" s="746"/>
      <c r="C281" s="587"/>
      <c r="D281" s="587"/>
      <c r="E281" s="587"/>
      <c r="F281" s="749"/>
      <c r="G281" s="749"/>
    </row>
    <row r="282" spans="1:7" x14ac:dyDescent="0.35">
      <c r="A282" s="669" t="s">
        <v>2114</v>
      </c>
      <c r="B282" s="746"/>
      <c r="C282" s="587"/>
      <c r="D282" s="587"/>
      <c r="E282" s="587"/>
      <c r="F282" s="749"/>
      <c r="G282" s="749"/>
    </row>
    <row r="283" spans="1:7" x14ac:dyDescent="0.35">
      <c r="A283" s="689"/>
      <c r="B283" s="689" t="s">
        <v>688</v>
      </c>
      <c r="C283" s="689" t="s">
        <v>429</v>
      </c>
      <c r="D283" s="689"/>
      <c r="E283" s="689"/>
      <c r="F283" s="689"/>
      <c r="G283" s="689"/>
    </row>
    <row r="284" spans="1:7" x14ac:dyDescent="0.35">
      <c r="A284" s="669" t="s">
        <v>2115</v>
      </c>
      <c r="B284" s="669" t="s">
        <v>690</v>
      </c>
      <c r="C284" s="720">
        <v>1</v>
      </c>
      <c r="D284" s="587"/>
      <c r="E284" s="740"/>
      <c r="F284" s="740"/>
      <c r="G284" s="740"/>
    </row>
    <row r="285" spans="1:7" x14ac:dyDescent="0.35">
      <c r="A285" s="669" t="s">
        <v>2116</v>
      </c>
      <c r="B285" s="669" t="s">
        <v>692</v>
      </c>
      <c r="C285" s="720"/>
      <c r="D285" s="587"/>
      <c r="E285" s="740"/>
      <c r="F285" s="740"/>
      <c r="G285" s="672"/>
    </row>
    <row r="286" spans="1:7" x14ac:dyDescent="0.35">
      <c r="A286" s="669" t="s">
        <v>2117</v>
      </c>
      <c r="B286" s="669" t="s">
        <v>694</v>
      </c>
      <c r="C286" s="720"/>
      <c r="D286" s="587"/>
      <c r="E286" s="740"/>
      <c r="F286" s="740"/>
      <c r="G286" s="672"/>
    </row>
    <row r="287" spans="1:7" x14ac:dyDescent="0.35">
      <c r="A287" s="669" t="s">
        <v>2118</v>
      </c>
      <c r="B287" s="669" t="s">
        <v>2119</v>
      </c>
      <c r="C287" s="720"/>
      <c r="D287" s="587"/>
      <c r="E287" s="740"/>
      <c r="F287" s="740"/>
      <c r="G287" s="672"/>
    </row>
    <row r="288" spans="1:7" x14ac:dyDescent="0.35">
      <c r="A288" s="669" t="s">
        <v>2120</v>
      </c>
      <c r="B288" s="702" t="s">
        <v>1123</v>
      </c>
      <c r="C288" s="720"/>
      <c r="D288" s="737"/>
      <c r="E288" s="737"/>
      <c r="F288" s="690"/>
      <c r="G288" s="690"/>
    </row>
    <row r="289" spans="1:7" x14ac:dyDescent="0.35">
      <c r="A289" s="669" t="s">
        <v>2121</v>
      </c>
      <c r="B289" s="669" t="s">
        <v>85</v>
      </c>
      <c r="C289" s="720"/>
      <c r="D289" s="587"/>
      <c r="E289" s="740"/>
      <c r="F289" s="740"/>
      <c r="G289" s="672"/>
    </row>
    <row r="290" spans="1:7" x14ac:dyDescent="0.35">
      <c r="A290" s="669" t="s">
        <v>2122</v>
      </c>
      <c r="B290" s="711" t="s">
        <v>698</v>
      </c>
      <c r="C290" s="750"/>
      <c r="D290" s="587"/>
      <c r="E290" s="740"/>
      <c r="F290" s="740"/>
      <c r="G290" s="672"/>
    </row>
    <row r="291" spans="1:7" x14ac:dyDescent="0.35">
      <c r="A291" s="669" t="s">
        <v>2123</v>
      </c>
      <c r="B291" s="711" t="s">
        <v>700</v>
      </c>
      <c r="C291" s="720"/>
      <c r="D291" s="587"/>
      <c r="E291" s="740"/>
      <c r="F291" s="740"/>
      <c r="G291" s="672"/>
    </row>
    <row r="292" spans="1:7" x14ac:dyDescent="0.35">
      <c r="A292" s="669" t="s">
        <v>2124</v>
      </c>
      <c r="B292" s="711" t="s">
        <v>702</v>
      </c>
      <c r="C292" s="720"/>
      <c r="D292" s="587"/>
      <c r="E292" s="740"/>
      <c r="F292" s="740"/>
      <c r="G292" s="672"/>
    </row>
    <row r="293" spans="1:7" x14ac:dyDescent="0.35">
      <c r="A293" s="669" t="s">
        <v>2125</v>
      </c>
      <c r="B293" s="711" t="s">
        <v>704</v>
      </c>
      <c r="C293" s="720"/>
      <c r="D293" s="587"/>
      <c r="E293" s="740"/>
      <c r="F293" s="740"/>
      <c r="G293" s="672"/>
    </row>
    <row r="294" spans="1:7" x14ac:dyDescent="0.35">
      <c r="A294" s="669" t="s">
        <v>2126</v>
      </c>
      <c r="B294" s="706"/>
      <c r="C294" s="720"/>
      <c r="D294" s="587"/>
      <c r="E294" s="740"/>
      <c r="F294" s="740"/>
      <c r="G294" s="672"/>
    </row>
    <row r="295" spans="1:7" x14ac:dyDescent="0.35">
      <c r="A295" s="669" t="s">
        <v>2127</v>
      </c>
      <c r="B295" s="706"/>
      <c r="C295" s="720"/>
      <c r="D295" s="587"/>
      <c r="E295" s="740"/>
      <c r="F295" s="740"/>
      <c r="G295" s="672"/>
    </row>
    <row r="296" spans="1:7" x14ac:dyDescent="0.35">
      <c r="A296" s="669" t="s">
        <v>2128</v>
      </c>
      <c r="B296" s="706"/>
      <c r="C296" s="720"/>
      <c r="D296" s="587"/>
      <c r="E296" s="740"/>
      <c r="F296" s="740"/>
      <c r="G296" s="672"/>
    </row>
    <row r="297" spans="1:7" x14ac:dyDescent="0.35">
      <c r="A297" s="669" t="s">
        <v>2129</v>
      </c>
      <c r="B297" s="706"/>
      <c r="C297" s="720"/>
      <c r="D297" s="587"/>
      <c r="E297" s="740"/>
      <c r="F297" s="740"/>
      <c r="G297" s="672"/>
    </row>
    <row r="298" spans="1:7" x14ac:dyDescent="0.35">
      <c r="A298" s="669" t="s">
        <v>2130</v>
      </c>
      <c r="B298" s="706"/>
      <c r="C298" s="720"/>
      <c r="D298" s="587"/>
      <c r="E298" s="740"/>
      <c r="F298" s="740"/>
      <c r="G298" s="672"/>
    </row>
    <row r="299" spans="1:7" x14ac:dyDescent="0.35">
      <c r="A299" s="669" t="s">
        <v>2131</v>
      </c>
      <c r="B299" s="706"/>
      <c r="C299" s="720"/>
      <c r="D299" s="587"/>
      <c r="E299" s="740"/>
      <c r="F299" s="740"/>
      <c r="G299" s="672"/>
    </row>
    <row r="300" spans="1:7" x14ac:dyDescent="0.35">
      <c r="A300" s="689"/>
      <c r="B300" s="689" t="s">
        <v>710</v>
      </c>
      <c r="C300" s="689" t="s">
        <v>429</v>
      </c>
      <c r="D300" s="689"/>
      <c r="E300" s="689"/>
      <c r="F300" s="689"/>
      <c r="G300" s="689"/>
    </row>
    <row r="301" spans="1:7" x14ac:dyDescent="0.35">
      <c r="A301" s="669" t="s">
        <v>2132</v>
      </c>
      <c r="B301" s="669" t="s">
        <v>1124</v>
      </c>
      <c r="C301" s="720">
        <v>1</v>
      </c>
      <c r="D301" s="587"/>
      <c r="E301" s="672"/>
      <c r="F301" s="672"/>
      <c r="G301" s="672"/>
    </row>
    <row r="302" spans="1:7" x14ac:dyDescent="0.35">
      <c r="A302" s="669" t="s">
        <v>2133</v>
      </c>
      <c r="B302" s="669" t="s">
        <v>712</v>
      </c>
      <c r="C302" s="720"/>
      <c r="D302" s="587"/>
      <c r="E302" s="672"/>
      <c r="F302" s="672"/>
      <c r="G302" s="672"/>
    </row>
    <row r="303" spans="1:7" x14ac:dyDescent="0.35">
      <c r="A303" s="669" t="s">
        <v>2134</v>
      </c>
      <c r="B303" s="669" t="s">
        <v>85</v>
      </c>
      <c r="C303" s="720"/>
      <c r="D303" s="587"/>
      <c r="E303" s="672"/>
      <c r="F303" s="672"/>
      <c r="G303" s="672"/>
    </row>
    <row r="304" spans="1:7" x14ac:dyDescent="0.35">
      <c r="A304" s="669" t="s">
        <v>2135</v>
      </c>
      <c r="B304" s="587"/>
      <c r="C304" s="721"/>
      <c r="D304" s="587"/>
      <c r="E304" s="672"/>
      <c r="F304" s="672"/>
      <c r="G304" s="672"/>
    </row>
    <row r="305" spans="1:7" x14ac:dyDescent="0.35">
      <c r="A305" s="669" t="s">
        <v>2136</v>
      </c>
      <c r="B305" s="587"/>
      <c r="C305" s="721"/>
      <c r="D305" s="587"/>
      <c r="E305" s="672"/>
      <c r="F305" s="672"/>
      <c r="G305" s="672"/>
    </row>
    <row r="306" spans="1:7" x14ac:dyDescent="0.35">
      <c r="A306" s="669" t="s">
        <v>2137</v>
      </c>
      <c r="B306" s="587"/>
      <c r="C306" s="721"/>
      <c r="D306" s="587"/>
      <c r="E306" s="672"/>
      <c r="F306" s="672"/>
      <c r="G306" s="672"/>
    </row>
    <row r="307" spans="1:7" ht="29" x14ac:dyDescent="0.35">
      <c r="A307" s="689"/>
      <c r="B307" s="689" t="s">
        <v>2138</v>
      </c>
      <c r="C307" s="689" t="s">
        <v>58</v>
      </c>
      <c r="D307" s="689" t="s">
        <v>1696</v>
      </c>
      <c r="E307" s="689"/>
      <c r="F307" s="689" t="s">
        <v>429</v>
      </c>
      <c r="G307" s="689" t="s">
        <v>1697</v>
      </c>
    </row>
    <row r="308" spans="1:7" x14ac:dyDescent="0.35">
      <c r="A308" s="669" t="s">
        <v>2139</v>
      </c>
      <c r="B308" s="705"/>
      <c r="C308" s="707"/>
      <c r="D308" s="739"/>
      <c r="E308" s="687"/>
      <c r="F308" s="701" t="s">
        <v>1504</v>
      </c>
      <c r="G308" s="701" t="s">
        <v>1504</v>
      </c>
    </row>
    <row r="309" spans="1:7" x14ac:dyDescent="0.35">
      <c r="A309" s="669" t="s">
        <v>2140</v>
      </c>
      <c r="B309" s="705"/>
      <c r="C309" s="707"/>
      <c r="D309" s="739"/>
      <c r="E309" s="687"/>
      <c r="F309" s="701" t="s">
        <v>1504</v>
      </c>
      <c r="G309" s="701" t="s">
        <v>1504</v>
      </c>
    </row>
    <row r="310" spans="1:7" x14ac:dyDescent="0.35">
      <c r="A310" s="669" t="s">
        <v>2141</v>
      </c>
      <c r="B310" s="705"/>
      <c r="C310" s="707"/>
      <c r="D310" s="739"/>
      <c r="E310" s="687"/>
      <c r="F310" s="701" t="s">
        <v>1504</v>
      </c>
      <c r="G310" s="701" t="s">
        <v>1504</v>
      </c>
    </row>
    <row r="311" spans="1:7" x14ac:dyDescent="0.35">
      <c r="A311" s="669" t="s">
        <v>2142</v>
      </c>
      <c r="B311" s="705"/>
      <c r="C311" s="707"/>
      <c r="D311" s="739"/>
      <c r="E311" s="687"/>
      <c r="F311" s="701" t="s">
        <v>1504</v>
      </c>
      <c r="G311" s="701" t="s">
        <v>1504</v>
      </c>
    </row>
    <row r="312" spans="1:7" x14ac:dyDescent="0.35">
      <c r="A312" s="669" t="s">
        <v>2143</v>
      </c>
      <c r="B312" s="705"/>
      <c r="C312" s="707"/>
      <c r="D312" s="739"/>
      <c r="E312" s="687"/>
      <c r="F312" s="701" t="s">
        <v>1504</v>
      </c>
      <c r="G312" s="701" t="s">
        <v>1504</v>
      </c>
    </row>
    <row r="313" spans="1:7" x14ac:dyDescent="0.35">
      <c r="A313" s="669" t="s">
        <v>2144</v>
      </c>
      <c r="B313" s="705"/>
      <c r="C313" s="707"/>
      <c r="D313" s="739"/>
      <c r="E313" s="687"/>
      <c r="F313" s="701" t="s">
        <v>1504</v>
      </c>
      <c r="G313" s="701" t="s">
        <v>1504</v>
      </c>
    </row>
    <row r="314" spans="1:7" x14ac:dyDescent="0.35">
      <c r="A314" s="669" t="s">
        <v>2145</v>
      </c>
      <c r="B314" s="705"/>
      <c r="C314" s="707"/>
      <c r="D314" s="739"/>
      <c r="E314" s="687"/>
      <c r="F314" s="701" t="s">
        <v>1504</v>
      </c>
      <c r="G314" s="701" t="s">
        <v>1504</v>
      </c>
    </row>
    <row r="315" spans="1:7" x14ac:dyDescent="0.35">
      <c r="A315" s="669" t="s">
        <v>2146</v>
      </c>
      <c r="B315" s="705"/>
      <c r="C315" s="707"/>
      <c r="D315" s="739"/>
      <c r="E315" s="687"/>
      <c r="F315" s="701" t="s">
        <v>1504</v>
      </c>
      <c r="G315" s="701" t="s">
        <v>1504</v>
      </c>
    </row>
    <row r="316" spans="1:7" x14ac:dyDescent="0.35">
      <c r="A316" s="669" t="s">
        <v>2147</v>
      </c>
      <c r="B316" s="705"/>
      <c r="C316" s="707"/>
      <c r="D316" s="739"/>
      <c r="E316" s="687"/>
      <c r="F316" s="701" t="s">
        <v>1504</v>
      </c>
      <c r="G316" s="701" t="s">
        <v>1504</v>
      </c>
    </row>
    <row r="317" spans="1:7" x14ac:dyDescent="0.35">
      <c r="A317" s="669" t="s">
        <v>2148</v>
      </c>
      <c r="B317" s="705"/>
      <c r="C317" s="707"/>
      <c r="D317" s="739"/>
      <c r="E317" s="687"/>
      <c r="F317" s="701" t="s">
        <v>1504</v>
      </c>
      <c r="G317" s="701" t="s">
        <v>1504</v>
      </c>
    </row>
    <row r="318" spans="1:7" x14ac:dyDescent="0.35">
      <c r="A318" s="669" t="s">
        <v>2149</v>
      </c>
      <c r="B318" s="705"/>
      <c r="C318" s="707"/>
      <c r="D318" s="739"/>
      <c r="E318" s="687"/>
      <c r="F318" s="701" t="s">
        <v>1504</v>
      </c>
      <c r="G318" s="701" t="s">
        <v>1504</v>
      </c>
    </row>
    <row r="319" spans="1:7" x14ac:dyDescent="0.35">
      <c r="A319" s="669" t="s">
        <v>2150</v>
      </c>
      <c r="B319" s="705"/>
      <c r="C319" s="707"/>
      <c r="D319" s="739"/>
      <c r="E319" s="687"/>
      <c r="F319" s="701" t="s">
        <v>1504</v>
      </c>
      <c r="G319" s="701" t="s">
        <v>1504</v>
      </c>
    </row>
    <row r="320" spans="1:7" x14ac:dyDescent="0.35">
      <c r="A320" s="669" t="s">
        <v>2151</v>
      </c>
      <c r="B320" s="705"/>
      <c r="C320" s="707"/>
      <c r="D320" s="739"/>
      <c r="E320" s="687"/>
      <c r="F320" s="701" t="s">
        <v>1504</v>
      </c>
      <c r="G320" s="701" t="s">
        <v>1504</v>
      </c>
    </row>
    <row r="321" spans="1:7" x14ac:dyDescent="0.35">
      <c r="A321" s="669" t="s">
        <v>2152</v>
      </c>
      <c r="B321" s="705"/>
      <c r="C321" s="707"/>
      <c r="D321" s="739"/>
      <c r="E321" s="687"/>
      <c r="F321" s="701" t="s">
        <v>1504</v>
      </c>
      <c r="G321" s="701" t="s">
        <v>1504</v>
      </c>
    </row>
    <row r="322" spans="1:7" x14ac:dyDescent="0.35">
      <c r="A322" s="669" t="s">
        <v>2153</v>
      </c>
      <c r="B322" s="705"/>
      <c r="C322" s="707"/>
      <c r="D322" s="739"/>
      <c r="E322" s="687"/>
      <c r="F322" s="701" t="s">
        <v>1504</v>
      </c>
      <c r="G322" s="701" t="s">
        <v>1504</v>
      </c>
    </row>
    <row r="323" spans="1:7" x14ac:dyDescent="0.35">
      <c r="A323" s="669" t="s">
        <v>2154</v>
      </c>
      <c r="B323" s="705"/>
      <c r="C323" s="707"/>
      <c r="D323" s="739"/>
      <c r="E323" s="687"/>
      <c r="F323" s="701" t="s">
        <v>1504</v>
      </c>
      <c r="G323" s="701" t="s">
        <v>1504</v>
      </c>
    </row>
    <row r="324" spans="1:7" x14ac:dyDescent="0.35">
      <c r="A324" s="669" t="s">
        <v>2155</v>
      </c>
      <c r="B324" s="705"/>
      <c r="C324" s="707"/>
      <c r="D324" s="739"/>
      <c r="E324" s="687"/>
      <c r="F324" s="701" t="s">
        <v>1504</v>
      </c>
      <c r="G324" s="701" t="s">
        <v>1504</v>
      </c>
    </row>
    <row r="325" spans="1:7" x14ac:dyDescent="0.35">
      <c r="A325" s="669" t="s">
        <v>2156</v>
      </c>
      <c r="B325" s="702" t="s">
        <v>1716</v>
      </c>
      <c r="C325" s="707">
        <v>252.01022984999997</v>
      </c>
      <c r="D325" s="739">
        <v>2435</v>
      </c>
      <c r="E325" s="687"/>
      <c r="F325" s="701" t="s">
        <v>1504</v>
      </c>
      <c r="G325" s="701" t="s">
        <v>1504</v>
      </c>
    </row>
    <row r="326" spans="1:7" x14ac:dyDescent="0.35">
      <c r="A326" s="669" t="s">
        <v>2157</v>
      </c>
      <c r="B326" s="702" t="s">
        <v>87</v>
      </c>
      <c r="C326" s="676">
        <f>C325</f>
        <v>252.01022984999997</v>
      </c>
      <c r="D326" s="748">
        <f>D325</f>
        <v>2435</v>
      </c>
      <c r="E326" s="687"/>
      <c r="F326" s="742">
        <v>0</v>
      </c>
      <c r="G326" s="742">
        <v>0</v>
      </c>
    </row>
    <row r="327" spans="1:7" x14ac:dyDescent="0.35">
      <c r="A327" s="669" t="s">
        <v>2158</v>
      </c>
      <c r="B327" s="660"/>
      <c r="C327" s="587"/>
      <c r="D327" s="587"/>
      <c r="E327" s="687"/>
      <c r="F327" s="687"/>
      <c r="G327" s="687"/>
    </row>
    <row r="328" spans="1:7" x14ac:dyDescent="0.35">
      <c r="A328" s="669" t="s">
        <v>2159</v>
      </c>
      <c r="B328" s="660"/>
      <c r="C328" s="587"/>
      <c r="D328" s="587"/>
      <c r="E328" s="687"/>
      <c r="F328" s="687"/>
      <c r="G328" s="687"/>
    </row>
    <row r="329" spans="1:7" x14ac:dyDescent="0.35">
      <c r="A329" s="669" t="s">
        <v>2160</v>
      </c>
      <c r="B329" s="660"/>
      <c r="C329" s="587"/>
      <c r="D329" s="587"/>
      <c r="E329" s="687"/>
      <c r="F329" s="687"/>
      <c r="G329" s="687"/>
    </row>
    <row r="330" spans="1:7" x14ac:dyDescent="0.35">
      <c r="A330" s="689"/>
      <c r="B330" s="689" t="s">
        <v>2703</v>
      </c>
      <c r="C330" s="689" t="s">
        <v>58</v>
      </c>
      <c r="D330" s="689" t="s">
        <v>1696</v>
      </c>
      <c r="E330" s="689"/>
      <c r="F330" s="689" t="s">
        <v>429</v>
      </c>
      <c r="G330" s="689" t="s">
        <v>1697</v>
      </c>
    </row>
    <row r="331" spans="1:7" x14ac:dyDescent="0.35">
      <c r="A331" s="669" t="s">
        <v>2161</v>
      </c>
      <c r="B331" s="705"/>
      <c r="C331" s="707"/>
      <c r="D331" s="739"/>
      <c r="E331" s="687"/>
      <c r="F331" s="701" t="s">
        <v>1504</v>
      </c>
      <c r="G331" s="701" t="s">
        <v>1504</v>
      </c>
    </row>
    <row r="332" spans="1:7" x14ac:dyDescent="0.35">
      <c r="A332" s="669" t="s">
        <v>2162</v>
      </c>
      <c r="B332" s="705"/>
      <c r="C332" s="707"/>
      <c r="D332" s="739"/>
      <c r="E332" s="687"/>
      <c r="F332" s="701" t="s">
        <v>1504</v>
      </c>
      <c r="G332" s="701" t="s">
        <v>1504</v>
      </c>
    </row>
    <row r="333" spans="1:7" x14ac:dyDescent="0.35">
      <c r="A333" s="669" t="s">
        <v>2163</v>
      </c>
      <c r="B333" s="705"/>
      <c r="C333" s="707"/>
      <c r="D333" s="739"/>
      <c r="E333" s="687"/>
      <c r="F333" s="701" t="s">
        <v>1504</v>
      </c>
      <c r="G333" s="701" t="s">
        <v>1504</v>
      </c>
    </row>
    <row r="334" spans="1:7" x14ac:dyDescent="0.35">
      <c r="A334" s="669" t="s">
        <v>2164</v>
      </c>
      <c r="B334" s="705"/>
      <c r="C334" s="707"/>
      <c r="D334" s="739"/>
      <c r="E334" s="687"/>
      <c r="F334" s="701" t="s">
        <v>1504</v>
      </c>
      <c r="G334" s="701" t="s">
        <v>1504</v>
      </c>
    </row>
    <row r="335" spans="1:7" x14ac:dyDescent="0.35">
      <c r="A335" s="669" t="s">
        <v>2165</v>
      </c>
      <c r="B335" s="705"/>
      <c r="C335" s="707"/>
      <c r="D335" s="739"/>
      <c r="E335" s="687"/>
      <c r="F335" s="701" t="s">
        <v>1504</v>
      </c>
      <c r="G335" s="701" t="s">
        <v>1504</v>
      </c>
    </row>
    <row r="336" spans="1:7" x14ac:dyDescent="0.35">
      <c r="A336" s="669" t="s">
        <v>2166</v>
      </c>
      <c r="B336" s="705"/>
      <c r="C336" s="707"/>
      <c r="D336" s="739"/>
      <c r="E336" s="687"/>
      <c r="F336" s="701" t="s">
        <v>1504</v>
      </c>
      <c r="G336" s="701" t="s">
        <v>1504</v>
      </c>
    </row>
    <row r="337" spans="1:7" x14ac:dyDescent="0.35">
      <c r="A337" s="669" t="s">
        <v>2167</v>
      </c>
      <c r="B337" s="705"/>
      <c r="C337" s="707"/>
      <c r="D337" s="739"/>
      <c r="E337" s="687"/>
      <c r="F337" s="701" t="s">
        <v>1504</v>
      </c>
      <c r="G337" s="701" t="s">
        <v>1504</v>
      </c>
    </row>
    <row r="338" spans="1:7" x14ac:dyDescent="0.35">
      <c r="A338" s="669" t="s">
        <v>2168</v>
      </c>
      <c r="B338" s="705"/>
      <c r="C338" s="707"/>
      <c r="D338" s="739"/>
      <c r="E338" s="687"/>
      <c r="F338" s="701" t="s">
        <v>1504</v>
      </c>
      <c r="G338" s="701" t="s">
        <v>1504</v>
      </c>
    </row>
    <row r="339" spans="1:7" x14ac:dyDescent="0.35">
      <c r="A339" s="669" t="s">
        <v>2169</v>
      </c>
      <c r="B339" s="705"/>
      <c r="C339" s="707"/>
      <c r="D339" s="739"/>
      <c r="E339" s="687"/>
      <c r="F339" s="701" t="s">
        <v>1504</v>
      </c>
      <c r="G339" s="701" t="s">
        <v>1504</v>
      </c>
    </row>
    <row r="340" spans="1:7" x14ac:dyDescent="0.35">
      <c r="A340" s="669" t="s">
        <v>2170</v>
      </c>
      <c r="B340" s="705"/>
      <c r="C340" s="707"/>
      <c r="D340" s="739"/>
      <c r="E340" s="687"/>
      <c r="F340" s="701" t="s">
        <v>1504</v>
      </c>
      <c r="G340" s="701" t="s">
        <v>1504</v>
      </c>
    </row>
    <row r="341" spans="1:7" x14ac:dyDescent="0.35">
      <c r="A341" s="669" t="s">
        <v>2171</v>
      </c>
      <c r="B341" s="705"/>
      <c r="C341" s="707"/>
      <c r="D341" s="739"/>
      <c r="E341" s="687"/>
      <c r="F341" s="701" t="s">
        <v>1504</v>
      </c>
      <c r="G341" s="701" t="s">
        <v>1504</v>
      </c>
    </row>
    <row r="342" spans="1:7" x14ac:dyDescent="0.35">
      <c r="A342" s="669" t="s">
        <v>2172</v>
      </c>
      <c r="B342" s="705"/>
      <c r="C342" s="707"/>
      <c r="D342" s="739"/>
      <c r="E342" s="687"/>
      <c r="F342" s="701" t="s">
        <v>1504</v>
      </c>
      <c r="G342" s="701" t="s">
        <v>1504</v>
      </c>
    </row>
    <row r="343" spans="1:7" x14ac:dyDescent="0.35">
      <c r="A343" s="669" t="s">
        <v>2173</v>
      </c>
      <c r="B343" s="705"/>
      <c r="C343" s="707"/>
      <c r="D343" s="739"/>
      <c r="E343" s="687"/>
      <c r="F343" s="701" t="s">
        <v>1504</v>
      </c>
      <c r="G343" s="701" t="s">
        <v>1504</v>
      </c>
    </row>
    <row r="344" spans="1:7" x14ac:dyDescent="0.35">
      <c r="A344" s="669" t="s">
        <v>2174</v>
      </c>
      <c r="B344" s="705"/>
      <c r="C344" s="707"/>
      <c r="D344" s="739"/>
      <c r="E344" s="687"/>
      <c r="F344" s="701" t="s">
        <v>1504</v>
      </c>
      <c r="G344" s="701" t="s">
        <v>1504</v>
      </c>
    </row>
    <row r="345" spans="1:7" x14ac:dyDescent="0.35">
      <c r="A345" s="669" t="s">
        <v>2175</v>
      </c>
      <c r="B345" s="705"/>
      <c r="C345" s="707"/>
      <c r="D345" s="739"/>
      <c r="E345" s="687"/>
      <c r="F345" s="701" t="s">
        <v>1504</v>
      </c>
      <c r="G345" s="701" t="s">
        <v>1504</v>
      </c>
    </row>
    <row r="346" spans="1:7" x14ac:dyDescent="0.35">
      <c r="A346" s="669" t="s">
        <v>2176</v>
      </c>
      <c r="B346" s="705"/>
      <c r="C346" s="707"/>
      <c r="D346" s="739"/>
      <c r="E346" s="687"/>
      <c r="F346" s="701" t="s">
        <v>1504</v>
      </c>
      <c r="G346" s="701" t="s">
        <v>1504</v>
      </c>
    </row>
    <row r="347" spans="1:7" x14ac:dyDescent="0.35">
      <c r="A347" s="669" t="s">
        <v>2177</v>
      </c>
      <c r="B347" s="705"/>
      <c r="C347" s="707"/>
      <c r="D347" s="739"/>
      <c r="E347" s="687"/>
      <c r="F347" s="701" t="s">
        <v>1504</v>
      </c>
      <c r="G347" s="701" t="s">
        <v>1504</v>
      </c>
    </row>
    <row r="348" spans="1:7" x14ac:dyDescent="0.35">
      <c r="A348" s="669" t="s">
        <v>2178</v>
      </c>
      <c r="B348" s="702" t="s">
        <v>1716</v>
      </c>
      <c r="C348" s="707">
        <v>252.01022985</v>
      </c>
      <c r="D348" s="739">
        <v>2435</v>
      </c>
      <c r="E348" s="687"/>
      <c r="F348" s="701" t="s">
        <v>1504</v>
      </c>
      <c r="G348" s="701" t="s">
        <v>1504</v>
      </c>
    </row>
    <row r="349" spans="1:7" x14ac:dyDescent="0.35">
      <c r="A349" s="669" t="s">
        <v>2179</v>
      </c>
      <c r="B349" s="702" t="s">
        <v>87</v>
      </c>
      <c r="C349" s="676">
        <f>C348</f>
        <v>252.01022985</v>
      </c>
      <c r="D349" s="748">
        <f>D348</f>
        <v>2435</v>
      </c>
      <c r="E349" s="687"/>
      <c r="F349" s="742">
        <v>0</v>
      </c>
      <c r="G349" s="742">
        <v>0</v>
      </c>
    </row>
    <row r="350" spans="1:7" x14ac:dyDescent="0.35">
      <c r="A350" s="669" t="s">
        <v>2180</v>
      </c>
      <c r="B350" s="660"/>
      <c r="C350" s="587"/>
      <c r="D350" s="587"/>
      <c r="E350" s="687"/>
      <c r="F350" s="687"/>
      <c r="G350" s="687"/>
    </row>
    <row r="351" spans="1:7" x14ac:dyDescent="0.35">
      <c r="A351" s="669" t="s">
        <v>2181</v>
      </c>
      <c r="B351" s="660"/>
      <c r="C351" s="587"/>
      <c r="D351" s="587"/>
      <c r="E351" s="687"/>
      <c r="F351" s="687"/>
      <c r="G351" s="687"/>
    </row>
    <row r="352" spans="1:7" x14ac:dyDescent="0.35">
      <c r="A352" s="689"/>
      <c r="B352" s="689" t="s">
        <v>2182</v>
      </c>
      <c r="C352" s="689" t="s">
        <v>58</v>
      </c>
      <c r="D352" s="689" t="s">
        <v>1696</v>
      </c>
      <c r="E352" s="689"/>
      <c r="F352" s="689" t="s">
        <v>429</v>
      </c>
      <c r="G352" s="689" t="s">
        <v>2183</v>
      </c>
    </row>
    <row r="353" spans="1:7" x14ac:dyDescent="0.35">
      <c r="A353" s="669" t="s">
        <v>2184</v>
      </c>
      <c r="B353" s="702" t="s">
        <v>1746</v>
      </c>
      <c r="C353" s="707"/>
      <c r="D353" s="739"/>
      <c r="E353" s="687"/>
      <c r="F353" s="701" t="s">
        <v>1504</v>
      </c>
      <c r="G353" s="701" t="s">
        <v>1504</v>
      </c>
    </row>
    <row r="354" spans="1:7" x14ac:dyDescent="0.35">
      <c r="A354" s="669" t="s">
        <v>2185</v>
      </c>
      <c r="B354" s="702" t="s">
        <v>1748</v>
      </c>
      <c r="C354" s="707"/>
      <c r="D354" s="739"/>
      <c r="E354" s="687"/>
      <c r="F354" s="701" t="s">
        <v>1504</v>
      </c>
      <c r="G354" s="701" t="s">
        <v>1504</v>
      </c>
    </row>
    <row r="355" spans="1:7" x14ac:dyDescent="0.35">
      <c r="A355" s="669" t="s">
        <v>2186</v>
      </c>
      <c r="B355" s="702" t="s">
        <v>2591</v>
      </c>
      <c r="C355" s="707"/>
      <c r="D355" s="739"/>
      <c r="E355" s="687"/>
      <c r="F355" s="701" t="s">
        <v>1504</v>
      </c>
      <c r="G355" s="701" t="s">
        <v>1504</v>
      </c>
    </row>
    <row r="356" spans="1:7" x14ac:dyDescent="0.35">
      <c r="A356" s="669" t="s">
        <v>2187</v>
      </c>
      <c r="B356" s="702" t="s">
        <v>1752</v>
      </c>
      <c r="C356" s="707"/>
      <c r="D356" s="739"/>
      <c r="E356" s="687"/>
      <c r="F356" s="701" t="s">
        <v>1504</v>
      </c>
      <c r="G356" s="701" t="s">
        <v>1504</v>
      </c>
    </row>
    <row r="357" spans="1:7" x14ac:dyDescent="0.35">
      <c r="A357" s="669" t="s">
        <v>2188</v>
      </c>
      <c r="B357" s="702" t="s">
        <v>1754</v>
      </c>
      <c r="C357" s="707"/>
      <c r="D357" s="739"/>
      <c r="E357" s="687"/>
      <c r="F357" s="701" t="s">
        <v>1504</v>
      </c>
      <c r="G357" s="701" t="s">
        <v>1504</v>
      </c>
    </row>
    <row r="358" spans="1:7" x14ac:dyDescent="0.35">
      <c r="A358" s="669" t="s">
        <v>2189</v>
      </c>
      <c r="B358" s="702" t="s">
        <v>1756</v>
      </c>
      <c r="C358" s="707"/>
      <c r="D358" s="739"/>
      <c r="E358" s="687"/>
      <c r="F358" s="701" t="s">
        <v>1504</v>
      </c>
      <c r="G358" s="701" t="s">
        <v>1504</v>
      </c>
    </row>
    <row r="359" spans="1:7" x14ac:dyDescent="0.35">
      <c r="A359" s="669" t="s">
        <v>2190</v>
      </c>
      <c r="B359" s="702" t="s">
        <v>1758</v>
      </c>
      <c r="C359" s="707"/>
      <c r="D359" s="739"/>
      <c r="E359" s="687"/>
      <c r="F359" s="701" t="s">
        <v>1504</v>
      </c>
      <c r="G359" s="701" t="s">
        <v>1504</v>
      </c>
    </row>
    <row r="360" spans="1:7" x14ac:dyDescent="0.35">
      <c r="A360" s="669" t="s">
        <v>2191</v>
      </c>
      <c r="B360" s="702" t="s">
        <v>1760</v>
      </c>
      <c r="C360" s="707"/>
      <c r="D360" s="739"/>
      <c r="E360" s="687"/>
      <c r="F360" s="701" t="s">
        <v>1504</v>
      </c>
      <c r="G360" s="701" t="s">
        <v>1504</v>
      </c>
    </row>
    <row r="361" spans="1:7" x14ac:dyDescent="0.35">
      <c r="A361" s="669" t="s">
        <v>2192</v>
      </c>
      <c r="B361" s="702" t="s">
        <v>2671</v>
      </c>
      <c r="C361" s="707"/>
      <c r="D361" s="671"/>
      <c r="E361" s="687"/>
      <c r="F361" s="701" t="s">
        <v>1504</v>
      </c>
      <c r="G361" s="701" t="s">
        <v>1504</v>
      </c>
    </row>
    <row r="362" spans="1:7" x14ac:dyDescent="0.35">
      <c r="A362" s="669" t="s">
        <v>2193</v>
      </c>
      <c r="B362" s="669" t="s">
        <v>2672</v>
      </c>
      <c r="C362" s="707"/>
      <c r="D362" s="671"/>
      <c r="E362" s="700"/>
      <c r="F362" s="701" t="s">
        <v>1504</v>
      </c>
      <c r="G362" s="701" t="s">
        <v>1504</v>
      </c>
    </row>
    <row r="363" spans="1:7" x14ac:dyDescent="0.35">
      <c r="A363" s="669" t="s">
        <v>2194</v>
      </c>
      <c r="B363" s="669" t="s">
        <v>2673</v>
      </c>
      <c r="C363" s="707"/>
      <c r="D363" s="671"/>
      <c r="E363" s="700"/>
      <c r="F363" s="701" t="s">
        <v>1504</v>
      </c>
      <c r="G363" s="701" t="s">
        <v>1504</v>
      </c>
    </row>
    <row r="364" spans="1:7" x14ac:dyDescent="0.35">
      <c r="A364" s="669" t="s">
        <v>2688</v>
      </c>
      <c r="B364" s="702" t="s">
        <v>2674</v>
      </c>
      <c r="C364" s="707"/>
      <c r="D364" s="671"/>
      <c r="E364" s="687"/>
      <c r="F364" s="701" t="s">
        <v>1504</v>
      </c>
      <c r="G364" s="701" t="s">
        <v>1504</v>
      </c>
    </row>
    <row r="365" spans="1:7" x14ac:dyDescent="0.35">
      <c r="A365" s="669" t="s">
        <v>2689</v>
      </c>
      <c r="B365" s="669" t="s">
        <v>1716</v>
      </c>
      <c r="C365" s="707">
        <v>252.01022985</v>
      </c>
      <c r="D365" s="739">
        <v>2435</v>
      </c>
      <c r="E365" s="687"/>
      <c r="F365" s="701" t="s">
        <v>1504</v>
      </c>
      <c r="G365" s="701" t="s">
        <v>1504</v>
      </c>
    </row>
    <row r="366" spans="1:7" x14ac:dyDescent="0.35">
      <c r="A366" s="669" t="s">
        <v>2690</v>
      </c>
      <c r="B366" s="702" t="s">
        <v>87</v>
      </c>
      <c r="C366" s="676">
        <f>C365</f>
        <v>252.01022985</v>
      </c>
      <c r="D366" s="748">
        <f>D365</f>
        <v>2435</v>
      </c>
      <c r="E366" s="687"/>
      <c r="F366" s="710">
        <v>0</v>
      </c>
      <c r="G366" s="710">
        <v>0</v>
      </c>
    </row>
    <row r="367" spans="1:7" x14ac:dyDescent="0.35">
      <c r="A367" s="669" t="s">
        <v>2704</v>
      </c>
      <c r="B367" s="660"/>
      <c r="C367" s="707"/>
      <c r="D367" s="739"/>
      <c r="E367" s="687"/>
      <c r="F367" s="747" t="s">
        <v>1504</v>
      </c>
      <c r="G367" s="747" t="s">
        <v>1504</v>
      </c>
    </row>
    <row r="368" spans="1:7" x14ac:dyDescent="0.35">
      <c r="A368" s="669" t="s">
        <v>2705</v>
      </c>
      <c r="B368" s="660"/>
      <c r="C368" s="707"/>
      <c r="D368" s="739"/>
      <c r="E368" s="687"/>
      <c r="F368" s="747"/>
      <c r="G368" s="747"/>
    </row>
    <row r="369" spans="1:7" x14ac:dyDescent="0.35">
      <c r="A369" s="669" t="s">
        <v>2706</v>
      </c>
      <c r="B369" s="660"/>
      <c r="C369" s="707"/>
      <c r="D369" s="739"/>
      <c r="E369" s="687"/>
      <c r="F369" s="747"/>
      <c r="G369" s="747"/>
    </row>
    <row r="370" spans="1:7" x14ac:dyDescent="0.35">
      <c r="A370" s="669" t="s">
        <v>2707</v>
      </c>
      <c r="B370" s="660"/>
      <c r="C370" s="707"/>
      <c r="D370" s="739"/>
      <c r="E370" s="687"/>
      <c r="F370" s="747"/>
      <c r="G370" s="747"/>
    </row>
    <row r="371" spans="1:7" x14ac:dyDescent="0.35">
      <c r="A371" s="669" t="s">
        <v>2708</v>
      </c>
      <c r="B371" s="660"/>
      <c r="C371" s="707"/>
      <c r="D371" s="739"/>
      <c r="E371" s="687"/>
      <c r="F371" s="747"/>
      <c r="G371" s="747"/>
    </row>
    <row r="372" spans="1:7" x14ac:dyDescent="0.35">
      <c r="A372" s="669" t="s">
        <v>2709</v>
      </c>
      <c r="B372" s="660"/>
      <c r="C372" s="707"/>
      <c r="D372" s="739"/>
      <c r="E372" s="687"/>
      <c r="F372" s="747"/>
      <c r="G372" s="747"/>
    </row>
    <row r="373" spans="1:7" x14ac:dyDescent="0.35">
      <c r="A373" s="669" t="s">
        <v>2710</v>
      </c>
      <c r="B373" s="660"/>
      <c r="C373" s="707"/>
      <c r="D373" s="739"/>
      <c r="E373" s="687"/>
      <c r="F373" s="747"/>
      <c r="G373" s="747"/>
    </row>
    <row r="374" spans="1:7" x14ac:dyDescent="0.35">
      <c r="A374" s="669" t="s">
        <v>2711</v>
      </c>
      <c r="B374" s="660"/>
      <c r="C374" s="744"/>
      <c r="D374" s="745"/>
      <c r="E374" s="687"/>
      <c r="F374" s="751"/>
      <c r="G374" s="751"/>
    </row>
    <row r="375" spans="1:7" x14ac:dyDescent="0.35">
      <c r="A375" s="669" t="s">
        <v>2712</v>
      </c>
      <c r="B375" s="660"/>
      <c r="C375" s="587"/>
      <c r="D375" s="587"/>
      <c r="E375" s="687"/>
      <c r="F375" s="687"/>
      <c r="G375" s="687"/>
    </row>
    <row r="376" spans="1:7" x14ac:dyDescent="0.35">
      <c r="A376" s="669" t="s">
        <v>2713</v>
      </c>
      <c r="B376" s="660"/>
      <c r="C376" s="587"/>
      <c r="D376" s="587"/>
      <c r="E376" s="687"/>
      <c r="F376" s="687"/>
      <c r="G376" s="687"/>
    </row>
    <row r="377" spans="1:7" x14ac:dyDescent="0.35">
      <c r="A377" s="689"/>
      <c r="B377" s="689" t="s">
        <v>2195</v>
      </c>
      <c r="C377" s="689" t="s">
        <v>58</v>
      </c>
      <c r="D377" s="689" t="s">
        <v>1696</v>
      </c>
      <c r="E377" s="689"/>
      <c r="F377" s="689" t="s">
        <v>429</v>
      </c>
      <c r="G377" s="689" t="s">
        <v>2183</v>
      </c>
    </row>
    <row r="378" spans="1:7" x14ac:dyDescent="0.35">
      <c r="A378" s="669" t="s">
        <v>2196</v>
      </c>
      <c r="B378" s="702" t="s">
        <v>1766</v>
      </c>
      <c r="C378" s="707">
        <v>240.53071381999999</v>
      </c>
      <c r="D378" s="739">
        <v>2284</v>
      </c>
      <c r="E378" s="687"/>
      <c r="F378" s="701" t="s">
        <v>1504</v>
      </c>
      <c r="G378" s="701" t="s">
        <v>1504</v>
      </c>
    </row>
    <row r="379" spans="1:7" x14ac:dyDescent="0.35">
      <c r="A379" s="669" t="s">
        <v>2197</v>
      </c>
      <c r="B379" s="752" t="s">
        <v>1768</v>
      </c>
      <c r="C379" s="707">
        <v>0</v>
      </c>
      <c r="D379" s="739">
        <v>0</v>
      </c>
      <c r="E379" s="687"/>
      <c r="F379" s="701" t="s">
        <v>1504</v>
      </c>
      <c r="G379" s="701" t="s">
        <v>1504</v>
      </c>
    </row>
    <row r="380" spans="1:7" x14ac:dyDescent="0.35">
      <c r="A380" s="669" t="s">
        <v>2198</v>
      </c>
      <c r="B380" s="702" t="s">
        <v>1770</v>
      </c>
      <c r="C380" s="707"/>
      <c r="D380" s="739"/>
      <c r="E380" s="687"/>
      <c r="F380" s="701" t="s">
        <v>1504</v>
      </c>
      <c r="G380" s="701" t="s">
        <v>1504</v>
      </c>
    </row>
    <row r="381" spans="1:7" x14ac:dyDescent="0.35">
      <c r="A381" s="669" t="s">
        <v>2199</v>
      </c>
      <c r="B381" s="702" t="s">
        <v>1772</v>
      </c>
      <c r="C381" s="707"/>
      <c r="D381" s="739"/>
      <c r="E381" s="687"/>
      <c r="F381" s="701" t="s">
        <v>1504</v>
      </c>
      <c r="G381" s="701" t="s">
        <v>1504</v>
      </c>
    </row>
    <row r="382" spans="1:7" x14ac:dyDescent="0.35">
      <c r="A382" s="669" t="s">
        <v>2200</v>
      </c>
      <c r="B382" s="702" t="s">
        <v>1774</v>
      </c>
      <c r="C382" s="707"/>
      <c r="D382" s="739"/>
      <c r="E382" s="687"/>
      <c r="F382" s="701" t="s">
        <v>1504</v>
      </c>
      <c r="G382" s="701" t="s">
        <v>1504</v>
      </c>
    </row>
    <row r="383" spans="1:7" x14ac:dyDescent="0.35">
      <c r="A383" s="669" t="s">
        <v>2201</v>
      </c>
      <c r="B383" s="702" t="s">
        <v>1776</v>
      </c>
      <c r="C383" s="707"/>
      <c r="D383" s="739"/>
      <c r="E383" s="687"/>
      <c r="F383" s="701" t="s">
        <v>1504</v>
      </c>
      <c r="G383" s="701" t="s">
        <v>1504</v>
      </c>
    </row>
    <row r="384" spans="1:7" x14ac:dyDescent="0.35">
      <c r="A384" s="669" t="s">
        <v>2202</v>
      </c>
      <c r="B384" s="702" t="s">
        <v>1694</v>
      </c>
      <c r="C384" s="707">
        <v>11.479516029999999</v>
      </c>
      <c r="D384" s="739">
        <v>151</v>
      </c>
      <c r="E384" s="687"/>
      <c r="F384" s="701" t="s">
        <v>1504</v>
      </c>
      <c r="G384" s="701" t="s">
        <v>1504</v>
      </c>
    </row>
    <row r="385" spans="1:7" x14ac:dyDescent="0.35">
      <c r="A385" s="669" t="s">
        <v>2203</v>
      </c>
      <c r="B385" s="702" t="s">
        <v>87</v>
      </c>
      <c r="C385" s="676">
        <f>SUM(C378:C384)</f>
        <v>252.01022984999997</v>
      </c>
      <c r="D385" s="748">
        <f>SUM(D378:D384)</f>
        <v>2435</v>
      </c>
      <c r="E385" s="687"/>
      <c r="F385" s="742">
        <v>0</v>
      </c>
      <c r="G385" s="742">
        <v>0</v>
      </c>
    </row>
    <row r="386" spans="1:7" x14ac:dyDescent="0.35">
      <c r="A386" s="669" t="s">
        <v>2204</v>
      </c>
      <c r="B386" s="660"/>
      <c r="C386" s="587"/>
      <c r="D386" s="587"/>
      <c r="E386" s="687"/>
      <c r="F386" s="687"/>
      <c r="G386" s="687"/>
    </row>
    <row r="387" spans="1:7" x14ac:dyDescent="0.35">
      <c r="A387" s="689"/>
      <c r="B387" s="689" t="s">
        <v>2205</v>
      </c>
      <c r="C387" s="689" t="s">
        <v>58</v>
      </c>
      <c r="D387" s="689" t="s">
        <v>1696</v>
      </c>
      <c r="E387" s="689"/>
      <c r="F387" s="689" t="s">
        <v>429</v>
      </c>
      <c r="G387" s="689" t="s">
        <v>2183</v>
      </c>
    </row>
    <row r="388" spans="1:7" x14ac:dyDescent="0.35">
      <c r="A388" s="669" t="s">
        <v>2206</v>
      </c>
      <c r="B388" s="702" t="s">
        <v>3333</v>
      </c>
      <c r="C388" s="707"/>
      <c r="D388" s="739"/>
      <c r="E388" s="687"/>
      <c r="F388" s="701" t="s">
        <v>1504</v>
      </c>
      <c r="G388" s="701" t="s">
        <v>1504</v>
      </c>
    </row>
    <row r="389" spans="1:7" x14ac:dyDescent="0.35">
      <c r="A389" s="669" t="s">
        <v>2207</v>
      </c>
      <c r="B389" s="752" t="s">
        <v>1789</v>
      </c>
      <c r="C389" s="707"/>
      <c r="D389" s="739"/>
      <c r="E389" s="687"/>
      <c r="F389" s="701" t="s">
        <v>1504</v>
      </c>
      <c r="G389" s="701" t="s">
        <v>1504</v>
      </c>
    </row>
    <row r="390" spans="1:7" x14ac:dyDescent="0.35">
      <c r="A390" s="669" t="s">
        <v>2208</v>
      </c>
      <c r="B390" s="702" t="s">
        <v>1694</v>
      </c>
      <c r="C390" s="707"/>
      <c r="D390" s="739"/>
      <c r="E390" s="687"/>
      <c r="F390" s="701" t="s">
        <v>1504</v>
      </c>
      <c r="G390" s="701" t="s">
        <v>1504</v>
      </c>
    </row>
    <row r="391" spans="1:7" x14ac:dyDescent="0.35">
      <c r="A391" s="669" t="s">
        <v>2209</v>
      </c>
      <c r="B391" s="669" t="s">
        <v>1716</v>
      </c>
      <c r="C391" s="707">
        <v>252.01022985</v>
      </c>
      <c r="D391" s="739">
        <v>2435</v>
      </c>
      <c r="E391" s="687"/>
      <c r="F391" s="701" t="s">
        <v>1504</v>
      </c>
      <c r="G391" s="701" t="s">
        <v>1504</v>
      </c>
    </row>
    <row r="392" spans="1:7" x14ac:dyDescent="0.35">
      <c r="A392" s="669" t="s">
        <v>2210</v>
      </c>
      <c r="B392" s="702" t="s">
        <v>87</v>
      </c>
      <c r="C392" s="676">
        <f>C391</f>
        <v>252.01022985</v>
      </c>
      <c r="D392" s="748">
        <f>D391</f>
        <v>2435</v>
      </c>
      <c r="E392" s="687"/>
      <c r="F392" s="742">
        <v>0</v>
      </c>
      <c r="G392" s="742">
        <v>0</v>
      </c>
    </row>
    <row r="393" spans="1:7" x14ac:dyDescent="0.35">
      <c r="A393" s="669" t="s">
        <v>2211</v>
      </c>
      <c r="B393" s="587"/>
      <c r="C393" s="721"/>
      <c r="D393" s="587"/>
      <c r="E393" s="672"/>
      <c r="F393" s="672"/>
      <c r="G393" s="672"/>
    </row>
    <row r="394" spans="1:7" ht="29" x14ac:dyDescent="0.35">
      <c r="A394" s="689"/>
      <c r="B394" s="689" t="s">
        <v>3343</v>
      </c>
      <c r="C394" s="689" t="s">
        <v>2678</v>
      </c>
      <c r="D394" s="689" t="s">
        <v>2679</v>
      </c>
      <c r="E394" s="689"/>
      <c r="F394" s="689" t="s">
        <v>2680</v>
      </c>
      <c r="G394" s="689" t="s">
        <v>3313</v>
      </c>
    </row>
    <row r="395" spans="1:7" x14ac:dyDescent="0.35">
      <c r="A395" s="669" t="s">
        <v>2500</v>
      </c>
      <c r="B395" s="702" t="s">
        <v>1766</v>
      </c>
      <c r="C395" s="707"/>
      <c r="D395" s="707"/>
      <c r="E395" s="753"/>
      <c r="F395" s="707" t="s">
        <v>2502</v>
      </c>
      <c r="G395" s="707" t="s">
        <v>2502</v>
      </c>
    </row>
    <row r="396" spans="1:7" x14ac:dyDescent="0.35">
      <c r="A396" s="669" t="s">
        <v>2503</v>
      </c>
      <c r="B396" s="752" t="s">
        <v>1768</v>
      </c>
      <c r="C396" s="707"/>
      <c r="D396" s="707"/>
      <c r="E396" s="753"/>
      <c r="F396" s="707" t="s">
        <v>2502</v>
      </c>
      <c r="G396" s="707" t="s">
        <v>2502</v>
      </c>
    </row>
    <row r="397" spans="1:7" x14ac:dyDescent="0.35">
      <c r="A397" s="669" t="s">
        <v>2504</v>
      </c>
      <c r="B397" s="702" t="s">
        <v>1770</v>
      </c>
      <c r="C397" s="707"/>
      <c r="D397" s="707"/>
      <c r="E397" s="753"/>
      <c r="F397" s="707" t="s">
        <v>2502</v>
      </c>
      <c r="G397" s="707" t="s">
        <v>2502</v>
      </c>
    </row>
    <row r="398" spans="1:7" x14ac:dyDescent="0.35">
      <c r="A398" s="669" t="s">
        <v>2505</v>
      </c>
      <c r="B398" s="702" t="s">
        <v>1772</v>
      </c>
      <c r="C398" s="707"/>
      <c r="D398" s="707"/>
      <c r="E398" s="753"/>
      <c r="F398" s="707" t="s">
        <v>2502</v>
      </c>
      <c r="G398" s="707" t="s">
        <v>2502</v>
      </c>
    </row>
    <row r="399" spans="1:7" x14ac:dyDescent="0.35">
      <c r="A399" s="669" t="s">
        <v>2506</v>
      </c>
      <c r="B399" s="702" t="s">
        <v>1774</v>
      </c>
      <c r="C399" s="707"/>
      <c r="D399" s="707"/>
      <c r="E399" s="753"/>
      <c r="F399" s="707" t="s">
        <v>2502</v>
      </c>
      <c r="G399" s="707" t="s">
        <v>2502</v>
      </c>
    </row>
    <row r="400" spans="1:7" x14ac:dyDescent="0.35">
      <c r="A400" s="669" t="s">
        <v>2507</v>
      </c>
      <c r="B400" s="702" t="s">
        <v>1776</v>
      </c>
      <c r="C400" s="707"/>
      <c r="D400" s="707"/>
      <c r="E400" s="753"/>
      <c r="F400" s="707" t="s">
        <v>2502</v>
      </c>
      <c r="G400" s="707" t="s">
        <v>2502</v>
      </c>
    </row>
    <row r="401" spans="1:7" x14ac:dyDescent="0.35">
      <c r="A401" s="669" t="s">
        <v>2508</v>
      </c>
      <c r="B401" s="702" t="s">
        <v>1694</v>
      </c>
      <c r="C401" s="707"/>
      <c r="D401" s="707"/>
      <c r="E401" s="753"/>
      <c r="F401" s="707" t="s">
        <v>2502</v>
      </c>
      <c r="G401" s="707" t="s">
        <v>2502</v>
      </c>
    </row>
    <row r="402" spans="1:7" x14ac:dyDescent="0.35">
      <c r="A402" s="669" t="s">
        <v>2509</v>
      </c>
      <c r="B402" s="702" t="s">
        <v>87</v>
      </c>
      <c r="C402" s="676">
        <v>0</v>
      </c>
      <c r="D402" s="676">
        <v>0</v>
      </c>
      <c r="E402" s="672"/>
      <c r="F402" s="587"/>
      <c r="G402" s="701" t="s">
        <v>1504</v>
      </c>
    </row>
    <row r="403" spans="1:7" x14ac:dyDescent="0.35">
      <c r="A403" s="669" t="s">
        <v>2510</v>
      </c>
      <c r="B403" s="669" t="s">
        <v>2681</v>
      </c>
      <c r="C403" s="587"/>
      <c r="D403" s="587"/>
      <c r="E403" s="587"/>
      <c r="F403" s="707" t="s">
        <v>2502</v>
      </c>
      <c r="G403" s="701" t="s">
        <v>1504</v>
      </c>
    </row>
    <row r="404" spans="1:7" x14ac:dyDescent="0.35">
      <c r="A404" s="669" t="s">
        <v>2511</v>
      </c>
      <c r="B404" s="700"/>
      <c r="C404" s="700"/>
      <c r="D404" s="700"/>
      <c r="E404" s="700"/>
      <c r="F404" s="700"/>
      <c r="G404" s="747" t="s">
        <v>1504</v>
      </c>
    </row>
    <row r="405" spans="1:7" x14ac:dyDescent="0.35">
      <c r="A405" s="669" t="s">
        <v>2512</v>
      </c>
      <c r="B405" s="705"/>
      <c r="C405" s="587"/>
      <c r="D405" s="587"/>
      <c r="E405" s="672"/>
      <c r="F405" s="747"/>
      <c r="G405" s="747"/>
    </row>
    <row r="406" spans="1:7" x14ac:dyDescent="0.35">
      <c r="A406" s="669" t="s">
        <v>2513</v>
      </c>
      <c r="B406" s="705"/>
      <c r="C406" s="587"/>
      <c r="D406" s="587"/>
      <c r="E406" s="672"/>
      <c r="F406" s="747"/>
      <c r="G406" s="747"/>
    </row>
    <row r="407" spans="1:7" x14ac:dyDescent="0.35">
      <c r="A407" s="669" t="s">
        <v>2514</v>
      </c>
      <c r="B407" s="705"/>
      <c r="C407" s="587"/>
      <c r="D407" s="587"/>
      <c r="E407" s="672"/>
      <c r="F407" s="747"/>
      <c r="G407" s="747"/>
    </row>
    <row r="408" spans="1:7" x14ac:dyDescent="0.35">
      <c r="A408" s="669" t="s">
        <v>2515</v>
      </c>
      <c r="B408" s="705"/>
      <c r="C408" s="587"/>
      <c r="D408" s="587"/>
      <c r="E408" s="672"/>
      <c r="F408" s="747"/>
      <c r="G408" s="747"/>
    </row>
    <row r="409" spans="1:7" x14ac:dyDescent="0.35">
      <c r="A409" s="669" t="s">
        <v>2516</v>
      </c>
      <c r="B409" s="705"/>
      <c r="C409" s="587"/>
      <c r="D409" s="587"/>
      <c r="E409" s="672"/>
      <c r="F409" s="747"/>
      <c r="G409" s="747"/>
    </row>
    <row r="410" spans="1:7" x14ac:dyDescent="0.35">
      <c r="A410" s="669" t="s">
        <v>2517</v>
      </c>
      <c r="B410" s="705"/>
      <c r="C410" s="587"/>
      <c r="D410" s="587"/>
      <c r="E410" s="672"/>
      <c r="F410" s="747"/>
      <c r="G410" s="747"/>
    </row>
    <row r="411" spans="1:7" x14ac:dyDescent="0.35">
      <c r="A411" s="669" t="s">
        <v>2518</v>
      </c>
      <c r="B411" s="705"/>
      <c r="C411" s="587"/>
      <c r="D411" s="587"/>
      <c r="E411" s="672"/>
      <c r="F411" s="747"/>
      <c r="G411" s="747"/>
    </row>
    <row r="412" spans="1:7" x14ac:dyDescent="0.35">
      <c r="A412" s="669" t="s">
        <v>2519</v>
      </c>
      <c r="B412" s="660"/>
      <c r="C412" s="587"/>
      <c r="D412" s="587"/>
      <c r="E412" s="672"/>
      <c r="F412" s="747"/>
      <c r="G412" s="747"/>
    </row>
    <row r="413" spans="1:7" x14ac:dyDescent="0.35">
      <c r="A413" s="669" t="s">
        <v>2520</v>
      </c>
      <c r="B413" s="660"/>
      <c r="C413" s="744"/>
      <c r="D413" s="587"/>
      <c r="E413" s="672"/>
      <c r="F413" s="754"/>
      <c r="G413" s="754"/>
    </row>
    <row r="414" spans="1:7" x14ac:dyDescent="0.35">
      <c r="A414" s="669" t="s">
        <v>2521</v>
      </c>
      <c r="B414" s="587"/>
      <c r="C414" s="755"/>
      <c r="D414" s="587"/>
      <c r="E414" s="672"/>
      <c r="F414" s="672"/>
      <c r="G414" s="672"/>
    </row>
    <row r="415" spans="1:7" x14ac:dyDescent="0.35">
      <c r="A415" s="669" t="s">
        <v>2522</v>
      </c>
      <c r="B415" s="587"/>
      <c r="C415" s="755"/>
      <c r="D415" s="587"/>
      <c r="E415" s="672"/>
      <c r="F415" s="672"/>
      <c r="G415" s="672"/>
    </row>
    <row r="416" spans="1:7" x14ac:dyDescent="0.35">
      <c r="A416" s="669" t="s">
        <v>2523</v>
      </c>
      <c r="B416" s="587"/>
      <c r="C416" s="755"/>
      <c r="D416" s="587"/>
      <c r="E416" s="672"/>
      <c r="F416" s="672"/>
      <c r="G416" s="672"/>
    </row>
    <row r="417" spans="1:7" x14ac:dyDescent="0.35">
      <c r="A417" s="669" t="s">
        <v>2524</v>
      </c>
      <c r="B417" s="587"/>
      <c r="C417" s="755"/>
      <c r="D417" s="587"/>
      <c r="E417" s="672"/>
      <c r="F417" s="672"/>
      <c r="G417" s="672"/>
    </row>
    <row r="418" spans="1:7" x14ac:dyDescent="0.35">
      <c r="A418" s="669" t="s">
        <v>2525</v>
      </c>
      <c r="B418" s="587"/>
      <c r="C418" s="755"/>
      <c r="D418" s="587"/>
      <c r="E418" s="672"/>
      <c r="F418" s="672"/>
      <c r="G418" s="672"/>
    </row>
    <row r="419" spans="1:7" x14ac:dyDescent="0.35">
      <c r="A419" s="669" t="s">
        <v>2526</v>
      </c>
      <c r="B419" s="587"/>
      <c r="C419" s="755"/>
      <c r="D419" s="587"/>
      <c r="E419" s="672"/>
      <c r="F419" s="672"/>
      <c r="G419" s="672"/>
    </row>
    <row r="420" spans="1:7" x14ac:dyDescent="0.35">
      <c r="A420" s="669" t="s">
        <v>2527</v>
      </c>
      <c r="B420" s="587"/>
      <c r="C420" s="755"/>
      <c r="D420" s="587"/>
      <c r="E420" s="672"/>
      <c r="F420" s="672"/>
      <c r="G420" s="672"/>
    </row>
    <row r="421" spans="1:7" x14ac:dyDescent="0.35">
      <c r="A421" s="669" t="s">
        <v>2528</v>
      </c>
      <c r="B421" s="587"/>
      <c r="C421" s="755"/>
      <c r="D421" s="587"/>
      <c r="E421" s="672"/>
      <c r="F421" s="672"/>
      <c r="G421" s="672"/>
    </row>
    <row r="422" spans="1:7" x14ac:dyDescent="0.35">
      <c r="A422" s="669" t="s">
        <v>2529</v>
      </c>
      <c r="B422" s="587"/>
      <c r="C422" s="755"/>
      <c r="D422" s="587"/>
      <c r="E422" s="672"/>
      <c r="F422" s="672"/>
      <c r="G422" s="672"/>
    </row>
    <row r="423" spans="1:7" x14ac:dyDescent="0.35">
      <c r="A423" s="669" t="s">
        <v>2530</v>
      </c>
      <c r="B423" s="587"/>
      <c r="C423" s="755"/>
      <c r="D423" s="587"/>
      <c r="E423" s="672"/>
      <c r="F423" s="672"/>
      <c r="G423" s="672"/>
    </row>
    <row r="424" spans="1:7" x14ac:dyDescent="0.35">
      <c r="A424" s="669" t="s">
        <v>2531</v>
      </c>
      <c r="B424" s="587"/>
      <c r="C424" s="755"/>
      <c r="D424" s="587"/>
      <c r="E424" s="672"/>
      <c r="F424" s="672"/>
      <c r="G424" s="672"/>
    </row>
    <row r="425" spans="1:7" x14ac:dyDescent="0.35">
      <c r="A425" s="669" t="s">
        <v>2532</v>
      </c>
      <c r="B425" s="587"/>
      <c r="C425" s="755"/>
      <c r="D425" s="587"/>
      <c r="E425" s="672"/>
      <c r="F425" s="672"/>
      <c r="G425" s="672"/>
    </row>
    <row r="426" spans="1:7" x14ac:dyDescent="0.35">
      <c r="A426" s="669" t="s">
        <v>2533</v>
      </c>
      <c r="B426" s="587"/>
      <c r="C426" s="755"/>
      <c r="D426" s="587"/>
      <c r="E426" s="672"/>
      <c r="F426" s="672"/>
      <c r="G426" s="672"/>
    </row>
    <row r="427" spans="1:7" x14ac:dyDescent="0.35">
      <c r="A427" s="669" t="s">
        <v>2534</v>
      </c>
      <c r="B427" s="587"/>
      <c r="C427" s="755"/>
      <c r="D427" s="587"/>
      <c r="E427" s="672"/>
      <c r="F427" s="672"/>
      <c r="G427" s="672"/>
    </row>
    <row r="428" spans="1:7" x14ac:dyDescent="0.35">
      <c r="A428" s="669" t="s">
        <v>2535</v>
      </c>
      <c r="B428" s="587"/>
      <c r="C428" s="755"/>
      <c r="D428" s="587"/>
      <c r="E428" s="672"/>
      <c r="F428" s="672"/>
      <c r="G428" s="672"/>
    </row>
    <row r="429" spans="1:7" x14ac:dyDescent="0.35">
      <c r="A429" s="669" t="s">
        <v>2536</v>
      </c>
      <c r="B429" s="587"/>
      <c r="C429" s="755"/>
      <c r="D429" s="587"/>
      <c r="E429" s="672"/>
      <c r="F429" s="672"/>
      <c r="G429" s="672"/>
    </row>
    <row r="430" spans="1:7" x14ac:dyDescent="0.35">
      <c r="A430" s="669" t="s">
        <v>2537</v>
      </c>
      <c r="B430" s="587"/>
      <c r="C430" s="755"/>
      <c r="D430" s="587"/>
      <c r="E430" s="672"/>
      <c r="F430" s="672"/>
      <c r="G430" s="672"/>
    </row>
    <row r="431" spans="1:7" x14ac:dyDescent="0.35">
      <c r="A431" s="669" t="s">
        <v>2538</v>
      </c>
      <c r="B431" s="587"/>
      <c r="C431" s="755"/>
      <c r="D431" s="587"/>
      <c r="E431" s="672"/>
      <c r="F431" s="672"/>
      <c r="G431" s="672"/>
    </row>
    <row r="432" spans="1:7" x14ac:dyDescent="0.35">
      <c r="A432" s="669" t="s">
        <v>2539</v>
      </c>
      <c r="B432" s="587"/>
      <c r="C432" s="755"/>
      <c r="D432" s="587"/>
      <c r="E432" s="672"/>
      <c r="F432" s="672"/>
      <c r="G432" s="672"/>
    </row>
    <row r="433" spans="1:7" x14ac:dyDescent="0.35">
      <c r="A433" s="669" t="s">
        <v>2540</v>
      </c>
      <c r="B433" s="587"/>
      <c r="C433" s="755"/>
      <c r="D433" s="587"/>
      <c r="E433" s="672"/>
      <c r="F433" s="672"/>
      <c r="G433" s="672"/>
    </row>
    <row r="434" spans="1:7" x14ac:dyDescent="0.35">
      <c r="A434" s="669" t="s">
        <v>2541</v>
      </c>
      <c r="B434" s="587"/>
      <c r="C434" s="755"/>
      <c r="D434" s="587"/>
      <c r="E434" s="672"/>
      <c r="F434" s="672"/>
      <c r="G434" s="672"/>
    </row>
    <row r="435" spans="1:7" x14ac:dyDescent="0.35">
      <c r="A435" s="669" t="s">
        <v>2542</v>
      </c>
      <c r="B435" s="587"/>
      <c r="C435" s="755"/>
      <c r="D435" s="587"/>
      <c r="E435" s="672"/>
      <c r="F435" s="672"/>
      <c r="G435" s="672"/>
    </row>
    <row r="436" spans="1:7" x14ac:dyDescent="0.35">
      <c r="A436" s="669" t="s">
        <v>2543</v>
      </c>
      <c r="B436" s="587"/>
      <c r="C436" s="755"/>
      <c r="D436" s="587"/>
      <c r="E436" s="672"/>
      <c r="F436" s="672"/>
      <c r="G436" s="672"/>
    </row>
    <row r="437" spans="1:7" x14ac:dyDescent="0.35">
      <c r="A437" s="669" t="s">
        <v>2544</v>
      </c>
      <c r="B437" s="587"/>
      <c r="C437" s="755"/>
      <c r="D437" s="587"/>
      <c r="E437" s="672"/>
      <c r="F437" s="672"/>
      <c r="G437" s="672"/>
    </row>
    <row r="438" spans="1:7" x14ac:dyDescent="0.35">
      <c r="A438" s="669" t="s">
        <v>2545</v>
      </c>
      <c r="B438" s="587"/>
      <c r="C438" s="755"/>
      <c r="D438" s="587"/>
      <c r="E438" s="672"/>
      <c r="F438" s="672"/>
      <c r="G438" s="672"/>
    </row>
    <row r="439" spans="1:7" x14ac:dyDescent="0.35">
      <c r="A439" s="669" t="s">
        <v>2546</v>
      </c>
      <c r="B439" s="587"/>
      <c r="C439" s="755"/>
      <c r="D439" s="587"/>
      <c r="E439" s="672"/>
      <c r="F439" s="672"/>
      <c r="G439" s="672"/>
    </row>
    <row r="440" spans="1:7" x14ac:dyDescent="0.35">
      <c r="A440" s="669" t="s">
        <v>2547</v>
      </c>
      <c r="B440" s="587"/>
      <c r="C440" s="755"/>
      <c r="D440" s="587"/>
      <c r="E440" s="672"/>
      <c r="F440" s="672"/>
      <c r="G440" s="672"/>
    </row>
    <row r="441" spans="1:7" x14ac:dyDescent="0.35">
      <c r="A441" s="669" t="s">
        <v>2548</v>
      </c>
      <c r="B441" s="587"/>
      <c r="C441" s="755"/>
      <c r="D441" s="587"/>
      <c r="E441" s="672"/>
      <c r="F441" s="672"/>
      <c r="G441" s="672"/>
    </row>
    <row r="442" spans="1:7" x14ac:dyDescent="0.35">
      <c r="A442" s="669" t="s">
        <v>2549</v>
      </c>
      <c r="B442" s="587"/>
      <c r="C442" s="755"/>
      <c r="D442" s="587"/>
      <c r="E442" s="672"/>
      <c r="F442" s="672"/>
      <c r="G442" s="672"/>
    </row>
    <row r="443" spans="1:7" ht="37" x14ac:dyDescent="0.35">
      <c r="A443" s="732"/>
      <c r="B443" s="733" t="s">
        <v>2714</v>
      </c>
      <c r="C443" s="732"/>
      <c r="D443" s="732"/>
      <c r="E443" s="732"/>
      <c r="F443" s="732"/>
      <c r="G443" s="732"/>
    </row>
    <row r="444" spans="1:7" x14ac:dyDescent="0.35">
      <c r="A444" s="689"/>
      <c r="B444" s="689" t="s">
        <v>2372</v>
      </c>
      <c r="C444" s="689" t="s">
        <v>601</v>
      </c>
      <c r="D444" s="689" t="s">
        <v>602</v>
      </c>
      <c r="E444" s="689"/>
      <c r="F444" s="689" t="s">
        <v>430</v>
      </c>
      <c r="G444" s="689" t="s">
        <v>603</v>
      </c>
    </row>
    <row r="445" spans="1:7" x14ac:dyDescent="0.35">
      <c r="A445" s="669" t="s">
        <v>2212</v>
      </c>
      <c r="B445" s="669" t="s">
        <v>605</v>
      </c>
      <c r="C445" s="707"/>
      <c r="D445" s="735"/>
      <c r="E445" s="735"/>
      <c r="F445" s="736"/>
      <c r="G445" s="736"/>
    </row>
    <row r="446" spans="1:7" x14ac:dyDescent="0.35">
      <c r="A446" s="737"/>
      <c r="B446" s="587"/>
      <c r="C446" s="587"/>
      <c r="D446" s="737"/>
      <c r="E446" s="737"/>
      <c r="F446" s="690"/>
      <c r="G446" s="690"/>
    </row>
    <row r="447" spans="1:7" x14ac:dyDescent="0.35">
      <c r="A447" s="587"/>
      <c r="B447" s="587" t="s">
        <v>606</v>
      </c>
      <c r="C447" s="587"/>
      <c r="D447" s="737"/>
      <c r="E447" s="737"/>
      <c r="F447" s="690"/>
      <c r="G447" s="690"/>
    </row>
    <row r="448" spans="1:7" x14ac:dyDescent="0.35">
      <c r="A448" s="669" t="s">
        <v>2213</v>
      </c>
      <c r="B448" s="705" t="s">
        <v>2501</v>
      </c>
      <c r="C448" s="707"/>
      <c r="D448" s="707"/>
      <c r="E448" s="737"/>
      <c r="F448" s="701" t="s">
        <v>1504</v>
      </c>
      <c r="G448" s="701" t="s">
        <v>1504</v>
      </c>
    </row>
    <row r="449" spans="1:7" x14ac:dyDescent="0.35">
      <c r="A449" s="669" t="s">
        <v>2214</v>
      </c>
      <c r="B449" s="705" t="s">
        <v>2501</v>
      </c>
      <c r="C449" s="707"/>
      <c r="D449" s="707"/>
      <c r="E449" s="737"/>
      <c r="F449" s="701" t="s">
        <v>1504</v>
      </c>
      <c r="G449" s="701" t="s">
        <v>1504</v>
      </c>
    </row>
    <row r="450" spans="1:7" x14ac:dyDescent="0.35">
      <c r="A450" s="669" t="s">
        <v>2215</v>
      </c>
      <c r="B450" s="705" t="s">
        <v>2501</v>
      </c>
      <c r="C450" s="707"/>
      <c r="D450" s="707"/>
      <c r="E450" s="737"/>
      <c r="F450" s="701" t="s">
        <v>1504</v>
      </c>
      <c r="G450" s="701" t="s">
        <v>1504</v>
      </c>
    </row>
    <row r="451" spans="1:7" x14ac:dyDescent="0.35">
      <c r="A451" s="669" t="s">
        <v>2216</v>
      </c>
      <c r="B451" s="705" t="s">
        <v>2501</v>
      </c>
      <c r="C451" s="707"/>
      <c r="D451" s="707"/>
      <c r="E451" s="737"/>
      <c r="F451" s="701" t="s">
        <v>1504</v>
      </c>
      <c r="G451" s="701" t="s">
        <v>1504</v>
      </c>
    </row>
    <row r="452" spans="1:7" x14ac:dyDescent="0.35">
      <c r="A452" s="669" t="s">
        <v>2217</v>
      </c>
      <c r="B452" s="705" t="s">
        <v>2501</v>
      </c>
      <c r="C452" s="707"/>
      <c r="D452" s="707"/>
      <c r="E452" s="737"/>
      <c r="F452" s="701" t="s">
        <v>1504</v>
      </c>
      <c r="G452" s="701" t="s">
        <v>1504</v>
      </c>
    </row>
    <row r="453" spans="1:7" x14ac:dyDescent="0.35">
      <c r="A453" s="669" t="s">
        <v>2218</v>
      </c>
      <c r="B453" s="705" t="s">
        <v>2501</v>
      </c>
      <c r="C453" s="707"/>
      <c r="D453" s="707"/>
      <c r="E453" s="737"/>
      <c r="F453" s="701" t="s">
        <v>1504</v>
      </c>
      <c r="G453" s="701" t="s">
        <v>1504</v>
      </c>
    </row>
    <row r="454" spans="1:7" x14ac:dyDescent="0.35">
      <c r="A454" s="669" t="s">
        <v>2219</v>
      </c>
      <c r="B454" s="705" t="s">
        <v>2501</v>
      </c>
      <c r="C454" s="707"/>
      <c r="D454" s="707"/>
      <c r="E454" s="737"/>
      <c r="F454" s="701" t="s">
        <v>1504</v>
      </c>
      <c r="G454" s="701" t="s">
        <v>1504</v>
      </c>
    </row>
    <row r="455" spans="1:7" x14ac:dyDescent="0.35">
      <c r="A455" s="669" t="s">
        <v>2220</v>
      </c>
      <c r="B455" s="705" t="s">
        <v>2501</v>
      </c>
      <c r="C455" s="707"/>
      <c r="D455" s="739"/>
      <c r="E455" s="737"/>
      <c r="F455" s="701" t="s">
        <v>1504</v>
      </c>
      <c r="G455" s="701" t="s">
        <v>1504</v>
      </c>
    </row>
    <row r="456" spans="1:7" x14ac:dyDescent="0.35">
      <c r="A456" s="669" t="s">
        <v>2221</v>
      </c>
      <c r="B456" s="705" t="s">
        <v>2501</v>
      </c>
      <c r="C456" s="707"/>
      <c r="D456" s="739"/>
      <c r="E456" s="737"/>
      <c r="F456" s="701" t="s">
        <v>1504</v>
      </c>
      <c r="G456" s="701" t="s">
        <v>1504</v>
      </c>
    </row>
    <row r="457" spans="1:7" x14ac:dyDescent="0.35">
      <c r="A457" s="669" t="s">
        <v>2550</v>
      </c>
      <c r="B457" s="705" t="s">
        <v>2501</v>
      </c>
      <c r="C457" s="707"/>
      <c r="D457" s="739"/>
      <c r="E457" s="660"/>
      <c r="F457" s="701" t="s">
        <v>1504</v>
      </c>
      <c r="G457" s="701" t="s">
        <v>1504</v>
      </c>
    </row>
    <row r="458" spans="1:7" x14ac:dyDescent="0.35">
      <c r="A458" s="669" t="s">
        <v>2551</v>
      </c>
      <c r="B458" s="705" t="s">
        <v>2501</v>
      </c>
      <c r="C458" s="707"/>
      <c r="D458" s="739"/>
      <c r="E458" s="660"/>
      <c r="F458" s="701" t="s">
        <v>1504</v>
      </c>
      <c r="G458" s="701" t="s">
        <v>1504</v>
      </c>
    </row>
    <row r="459" spans="1:7" x14ac:dyDescent="0.35">
      <c r="A459" s="669" t="s">
        <v>2552</v>
      </c>
      <c r="B459" s="705" t="s">
        <v>2501</v>
      </c>
      <c r="C459" s="707"/>
      <c r="D459" s="739"/>
      <c r="E459" s="660"/>
      <c r="F459" s="701" t="s">
        <v>1504</v>
      </c>
      <c r="G459" s="701" t="s">
        <v>1504</v>
      </c>
    </row>
    <row r="460" spans="1:7" x14ac:dyDescent="0.35">
      <c r="A460" s="669" t="s">
        <v>2553</v>
      </c>
      <c r="B460" s="705" t="s">
        <v>2501</v>
      </c>
      <c r="C460" s="707"/>
      <c r="D460" s="739"/>
      <c r="E460" s="660"/>
      <c r="F460" s="701" t="s">
        <v>1504</v>
      </c>
      <c r="G460" s="701" t="s">
        <v>1504</v>
      </c>
    </row>
    <row r="461" spans="1:7" x14ac:dyDescent="0.35">
      <c r="A461" s="669" t="s">
        <v>2554</v>
      </c>
      <c r="B461" s="705" t="s">
        <v>2501</v>
      </c>
      <c r="C461" s="707"/>
      <c r="D461" s="739"/>
      <c r="E461" s="660"/>
      <c r="F461" s="701" t="s">
        <v>1504</v>
      </c>
      <c r="G461" s="701" t="s">
        <v>1504</v>
      </c>
    </row>
    <row r="462" spans="1:7" x14ac:dyDescent="0.35">
      <c r="A462" s="669" t="s">
        <v>2555</v>
      </c>
      <c r="B462" s="705" t="s">
        <v>2501</v>
      </c>
      <c r="C462" s="707"/>
      <c r="D462" s="739"/>
      <c r="E462" s="660"/>
      <c r="F462" s="701" t="s">
        <v>1504</v>
      </c>
      <c r="G462" s="701" t="s">
        <v>1504</v>
      </c>
    </row>
    <row r="463" spans="1:7" x14ac:dyDescent="0.35">
      <c r="A463" s="669" t="s">
        <v>2556</v>
      </c>
      <c r="B463" s="705" t="s">
        <v>2501</v>
      </c>
      <c r="C463" s="707"/>
      <c r="D463" s="739"/>
      <c r="E463" s="587"/>
      <c r="F463" s="701" t="s">
        <v>1504</v>
      </c>
      <c r="G463" s="701" t="s">
        <v>1504</v>
      </c>
    </row>
    <row r="464" spans="1:7" x14ac:dyDescent="0.35">
      <c r="A464" s="669" t="s">
        <v>2557</v>
      </c>
      <c r="B464" s="705" t="s">
        <v>2501</v>
      </c>
      <c r="C464" s="707"/>
      <c r="D464" s="739"/>
      <c r="E464" s="740"/>
      <c r="F464" s="701" t="s">
        <v>1504</v>
      </c>
      <c r="G464" s="701" t="s">
        <v>1504</v>
      </c>
    </row>
    <row r="465" spans="1:7" x14ac:dyDescent="0.35">
      <c r="A465" s="669" t="s">
        <v>2558</v>
      </c>
      <c r="B465" s="705" t="s">
        <v>2501</v>
      </c>
      <c r="C465" s="707"/>
      <c r="D465" s="739"/>
      <c r="E465" s="740"/>
      <c r="F465" s="701" t="s">
        <v>1504</v>
      </c>
      <c r="G465" s="701" t="s">
        <v>1504</v>
      </c>
    </row>
    <row r="466" spans="1:7" x14ac:dyDescent="0.35">
      <c r="A466" s="669" t="s">
        <v>2559</v>
      </c>
      <c r="B466" s="705" t="s">
        <v>2501</v>
      </c>
      <c r="C466" s="707"/>
      <c r="D466" s="739"/>
      <c r="E466" s="740"/>
      <c r="F466" s="701" t="s">
        <v>1504</v>
      </c>
      <c r="G466" s="701" t="s">
        <v>1504</v>
      </c>
    </row>
    <row r="467" spans="1:7" x14ac:dyDescent="0.35">
      <c r="A467" s="669" t="s">
        <v>2560</v>
      </c>
      <c r="B467" s="705" t="s">
        <v>2501</v>
      </c>
      <c r="C467" s="707"/>
      <c r="D467" s="739"/>
      <c r="E467" s="740"/>
      <c r="F467" s="701" t="s">
        <v>1504</v>
      </c>
      <c r="G467" s="701" t="s">
        <v>1504</v>
      </c>
    </row>
    <row r="468" spans="1:7" x14ac:dyDescent="0.35">
      <c r="A468" s="669" t="s">
        <v>2561</v>
      </c>
      <c r="B468" s="705" t="s">
        <v>2501</v>
      </c>
      <c r="C468" s="707"/>
      <c r="D468" s="739"/>
      <c r="E468" s="740"/>
      <c r="F468" s="701" t="s">
        <v>1504</v>
      </c>
      <c r="G468" s="701" t="s">
        <v>1504</v>
      </c>
    </row>
    <row r="469" spans="1:7" x14ac:dyDescent="0.35">
      <c r="A469" s="669" t="s">
        <v>2562</v>
      </c>
      <c r="B469" s="705" t="s">
        <v>2501</v>
      </c>
      <c r="C469" s="707"/>
      <c r="D469" s="739"/>
      <c r="E469" s="740"/>
      <c r="F469" s="701" t="s">
        <v>1504</v>
      </c>
      <c r="G469" s="701" t="s">
        <v>1504</v>
      </c>
    </row>
    <row r="470" spans="1:7" x14ac:dyDescent="0.35">
      <c r="A470" s="669" t="s">
        <v>2563</v>
      </c>
      <c r="B470" s="705" t="s">
        <v>2501</v>
      </c>
      <c r="C470" s="707"/>
      <c r="D470" s="739"/>
      <c r="E470" s="740"/>
      <c r="F470" s="701" t="s">
        <v>1504</v>
      </c>
      <c r="G470" s="701" t="s">
        <v>1504</v>
      </c>
    </row>
    <row r="471" spans="1:7" x14ac:dyDescent="0.35">
      <c r="A471" s="669" t="s">
        <v>2564</v>
      </c>
      <c r="B471" s="705" t="s">
        <v>2501</v>
      </c>
      <c r="C471" s="707"/>
      <c r="D471" s="739"/>
      <c r="E471" s="740"/>
      <c r="F471" s="701" t="s">
        <v>1504</v>
      </c>
      <c r="G471" s="701" t="s">
        <v>1504</v>
      </c>
    </row>
    <row r="472" spans="1:7" x14ac:dyDescent="0.35">
      <c r="A472" s="669" t="s">
        <v>2565</v>
      </c>
      <c r="B472" s="702" t="s">
        <v>87</v>
      </c>
      <c r="C472" s="674">
        <v>0</v>
      </c>
      <c r="D472" s="669">
        <v>0</v>
      </c>
      <c r="E472" s="740"/>
      <c r="F472" s="742">
        <v>0</v>
      </c>
      <c r="G472" s="742">
        <v>0</v>
      </c>
    </row>
    <row r="473" spans="1:7" ht="29" x14ac:dyDescent="0.35">
      <c r="A473" s="689"/>
      <c r="B473" s="689" t="s">
        <v>2373</v>
      </c>
      <c r="C473" s="689" t="s">
        <v>601</v>
      </c>
      <c r="D473" s="689" t="s">
        <v>602</v>
      </c>
      <c r="E473" s="689"/>
      <c r="F473" s="689" t="s">
        <v>430</v>
      </c>
      <c r="G473" s="689" t="s">
        <v>603</v>
      </c>
    </row>
    <row r="474" spans="1:7" x14ac:dyDescent="0.35">
      <c r="A474" s="669" t="s">
        <v>2222</v>
      </c>
      <c r="B474" s="669" t="s">
        <v>634</v>
      </c>
      <c r="C474" s="720"/>
      <c r="D474" s="671"/>
      <c r="E474" s="671"/>
      <c r="F474" s="671"/>
      <c r="G474" s="671"/>
    </row>
    <row r="475" spans="1:7" x14ac:dyDescent="0.35">
      <c r="A475" s="587"/>
      <c r="B475" s="587"/>
      <c r="C475" s="587"/>
      <c r="D475" s="587"/>
      <c r="E475" s="587"/>
      <c r="F475" s="587"/>
      <c r="G475" s="587"/>
    </row>
    <row r="476" spans="1:7" x14ac:dyDescent="0.35">
      <c r="A476" s="587"/>
      <c r="B476" s="702" t="s">
        <v>635</v>
      </c>
      <c r="C476" s="587"/>
      <c r="D476" s="587"/>
      <c r="E476" s="587"/>
      <c r="F476" s="587"/>
      <c r="G476" s="587"/>
    </row>
    <row r="477" spans="1:7" x14ac:dyDescent="0.35">
      <c r="A477" s="669" t="s">
        <v>2223</v>
      </c>
      <c r="B477" s="669" t="s">
        <v>637</v>
      </c>
      <c r="C477" s="707"/>
      <c r="D477" s="739"/>
      <c r="E477" s="587"/>
      <c r="F477" s="701" t="s">
        <v>1504</v>
      </c>
      <c r="G477" s="701" t="s">
        <v>1504</v>
      </c>
    </row>
    <row r="478" spans="1:7" x14ac:dyDescent="0.35">
      <c r="A478" s="669" t="s">
        <v>2224</v>
      </c>
      <c r="B478" s="669" t="s">
        <v>639</v>
      </c>
      <c r="C478" s="707"/>
      <c r="D478" s="739"/>
      <c r="E478" s="587"/>
      <c r="F478" s="701" t="s">
        <v>1504</v>
      </c>
      <c r="G478" s="701" t="s">
        <v>1504</v>
      </c>
    </row>
    <row r="479" spans="1:7" x14ac:dyDescent="0.35">
      <c r="A479" s="669" t="s">
        <v>2225</v>
      </c>
      <c r="B479" s="669" t="s">
        <v>641</v>
      </c>
      <c r="C479" s="707"/>
      <c r="D479" s="739"/>
      <c r="E479" s="587"/>
      <c r="F479" s="701" t="s">
        <v>1504</v>
      </c>
      <c r="G479" s="701" t="s">
        <v>1504</v>
      </c>
    </row>
    <row r="480" spans="1:7" x14ac:dyDescent="0.35">
      <c r="A480" s="669" t="s">
        <v>2226</v>
      </c>
      <c r="B480" s="669" t="s">
        <v>643</v>
      </c>
      <c r="C480" s="707"/>
      <c r="D480" s="739"/>
      <c r="E480" s="587"/>
      <c r="F480" s="701" t="s">
        <v>1504</v>
      </c>
      <c r="G480" s="701" t="s">
        <v>1504</v>
      </c>
    </row>
    <row r="481" spans="1:7" x14ac:dyDescent="0.35">
      <c r="A481" s="669" t="s">
        <v>2227</v>
      </c>
      <c r="B481" s="669" t="s">
        <v>645</v>
      </c>
      <c r="C481" s="707"/>
      <c r="D481" s="739"/>
      <c r="E481" s="587"/>
      <c r="F481" s="701" t="s">
        <v>1504</v>
      </c>
      <c r="G481" s="701" t="s">
        <v>1504</v>
      </c>
    </row>
    <row r="482" spans="1:7" x14ac:dyDescent="0.35">
      <c r="A482" s="669" t="s">
        <v>2228</v>
      </c>
      <c r="B482" s="669" t="s">
        <v>647</v>
      </c>
      <c r="C482" s="707"/>
      <c r="D482" s="739"/>
      <c r="E482" s="587"/>
      <c r="F482" s="701" t="s">
        <v>1504</v>
      </c>
      <c r="G482" s="701" t="s">
        <v>1504</v>
      </c>
    </row>
    <row r="483" spans="1:7" x14ac:dyDescent="0.35">
      <c r="A483" s="669" t="s">
        <v>2229</v>
      </c>
      <c r="B483" s="669" t="s">
        <v>649</v>
      </c>
      <c r="C483" s="707"/>
      <c r="D483" s="739"/>
      <c r="E483" s="587"/>
      <c r="F483" s="701" t="s">
        <v>1504</v>
      </c>
      <c r="G483" s="701" t="s">
        <v>1504</v>
      </c>
    </row>
    <row r="484" spans="1:7" x14ac:dyDescent="0.35">
      <c r="A484" s="669" t="s">
        <v>2230</v>
      </c>
      <c r="B484" s="669" t="s">
        <v>651</v>
      </c>
      <c r="C484" s="707"/>
      <c r="D484" s="739"/>
      <c r="E484" s="587"/>
      <c r="F484" s="701" t="s">
        <v>1504</v>
      </c>
      <c r="G484" s="701" t="s">
        <v>1504</v>
      </c>
    </row>
    <row r="485" spans="1:7" x14ac:dyDescent="0.35">
      <c r="A485" s="669" t="s">
        <v>2231</v>
      </c>
      <c r="B485" s="741" t="s">
        <v>87</v>
      </c>
      <c r="C485" s="676">
        <v>0</v>
      </c>
      <c r="D485" s="703">
        <v>0</v>
      </c>
      <c r="E485" s="587"/>
      <c r="F485" s="710">
        <v>0</v>
      </c>
      <c r="G485" s="710">
        <v>0</v>
      </c>
    </row>
    <row r="486" spans="1:7" x14ac:dyDescent="0.35">
      <c r="A486" s="669" t="s">
        <v>2232</v>
      </c>
      <c r="B486" s="711" t="s">
        <v>654</v>
      </c>
      <c r="C486" s="707"/>
      <c r="D486" s="739"/>
      <c r="E486" s="587"/>
      <c r="F486" s="701" t="s">
        <v>1504</v>
      </c>
      <c r="G486" s="701" t="s">
        <v>1504</v>
      </c>
    </row>
    <row r="487" spans="1:7" x14ac:dyDescent="0.35">
      <c r="A487" s="669" t="s">
        <v>2233</v>
      </c>
      <c r="B487" s="711" t="s">
        <v>656</v>
      </c>
      <c r="C487" s="707"/>
      <c r="D487" s="739"/>
      <c r="E487" s="587"/>
      <c r="F487" s="701" t="s">
        <v>1504</v>
      </c>
      <c r="G487" s="701" t="s">
        <v>1504</v>
      </c>
    </row>
    <row r="488" spans="1:7" x14ac:dyDescent="0.35">
      <c r="A488" s="669" t="s">
        <v>2234</v>
      </c>
      <c r="B488" s="711" t="s">
        <v>658</v>
      </c>
      <c r="C488" s="707"/>
      <c r="D488" s="739"/>
      <c r="E488" s="587"/>
      <c r="F488" s="701" t="s">
        <v>1504</v>
      </c>
      <c r="G488" s="701" t="s">
        <v>1504</v>
      </c>
    </row>
    <row r="489" spans="1:7" x14ac:dyDescent="0.35">
      <c r="A489" s="669" t="s">
        <v>2235</v>
      </c>
      <c r="B489" s="711" t="s">
        <v>660</v>
      </c>
      <c r="C489" s="707"/>
      <c r="D489" s="739"/>
      <c r="E489" s="587"/>
      <c r="F489" s="701" t="s">
        <v>1504</v>
      </c>
      <c r="G489" s="701" t="s">
        <v>1504</v>
      </c>
    </row>
    <row r="490" spans="1:7" x14ac:dyDescent="0.35">
      <c r="A490" s="669" t="s">
        <v>2236</v>
      </c>
      <c r="B490" s="711" t="s">
        <v>662</v>
      </c>
      <c r="C490" s="707"/>
      <c r="D490" s="739"/>
      <c r="E490" s="587"/>
      <c r="F490" s="701" t="s">
        <v>1504</v>
      </c>
      <c r="G490" s="701" t="s">
        <v>1504</v>
      </c>
    </row>
    <row r="491" spans="1:7" x14ac:dyDescent="0.35">
      <c r="A491" s="669" t="s">
        <v>2237</v>
      </c>
      <c r="B491" s="711" t="s">
        <v>664</v>
      </c>
      <c r="C491" s="707"/>
      <c r="D491" s="739"/>
      <c r="E491" s="587"/>
      <c r="F491" s="701" t="s">
        <v>1504</v>
      </c>
      <c r="G491" s="701" t="s">
        <v>1504</v>
      </c>
    </row>
    <row r="492" spans="1:7" x14ac:dyDescent="0.35">
      <c r="A492" s="669" t="s">
        <v>2238</v>
      </c>
      <c r="B492" s="746"/>
      <c r="C492" s="587"/>
      <c r="D492" s="587"/>
      <c r="E492" s="587"/>
      <c r="F492" s="749"/>
      <c r="G492" s="749"/>
    </row>
    <row r="493" spans="1:7" x14ac:dyDescent="0.35">
      <c r="A493" s="669" t="s">
        <v>2239</v>
      </c>
      <c r="B493" s="746"/>
      <c r="C493" s="587"/>
      <c r="D493" s="587"/>
      <c r="E493" s="587"/>
      <c r="F493" s="749"/>
      <c r="G493" s="749"/>
    </row>
    <row r="494" spans="1:7" x14ac:dyDescent="0.35">
      <c r="A494" s="669" t="s">
        <v>2240</v>
      </c>
      <c r="B494" s="746"/>
      <c r="C494" s="587"/>
      <c r="D494" s="587"/>
      <c r="E494" s="587"/>
      <c r="F494" s="740"/>
      <c r="G494" s="740"/>
    </row>
    <row r="495" spans="1:7" x14ac:dyDescent="0.35">
      <c r="A495" s="689"/>
      <c r="B495" s="689" t="s">
        <v>2374</v>
      </c>
      <c r="C495" s="689" t="s">
        <v>601</v>
      </c>
      <c r="D495" s="689" t="s">
        <v>602</v>
      </c>
      <c r="E495" s="689"/>
      <c r="F495" s="689" t="s">
        <v>430</v>
      </c>
      <c r="G495" s="689" t="s">
        <v>603</v>
      </c>
    </row>
    <row r="496" spans="1:7" x14ac:dyDescent="0.35">
      <c r="A496" s="669" t="s">
        <v>2241</v>
      </c>
      <c r="B496" s="669" t="s">
        <v>634</v>
      </c>
      <c r="C496" s="707"/>
      <c r="D496" s="671"/>
      <c r="E496" s="671"/>
      <c r="F496" s="671"/>
      <c r="G496" s="671"/>
    </row>
    <row r="497" spans="1:7" x14ac:dyDescent="0.35">
      <c r="A497" s="587"/>
      <c r="B497" s="587"/>
      <c r="C497" s="587"/>
      <c r="D497" s="587"/>
      <c r="E497" s="587"/>
      <c r="F497" s="587"/>
      <c r="G497" s="587"/>
    </row>
    <row r="498" spans="1:7" x14ac:dyDescent="0.35">
      <c r="A498" s="587"/>
      <c r="B498" s="702" t="s">
        <v>635</v>
      </c>
      <c r="C498" s="587"/>
      <c r="D498" s="587"/>
      <c r="E498" s="587"/>
      <c r="F498" s="587"/>
      <c r="G498" s="587"/>
    </row>
    <row r="499" spans="1:7" x14ac:dyDescent="0.35">
      <c r="A499" s="669" t="s">
        <v>2242</v>
      </c>
      <c r="B499" s="669" t="s">
        <v>637</v>
      </c>
      <c r="C499" s="707"/>
      <c r="D499" s="707"/>
      <c r="E499" s="587"/>
      <c r="F499" s="701" t="s">
        <v>1504</v>
      </c>
      <c r="G499" s="701" t="s">
        <v>1504</v>
      </c>
    </row>
    <row r="500" spans="1:7" x14ac:dyDescent="0.35">
      <c r="A500" s="669" t="s">
        <v>2243</v>
      </c>
      <c r="B500" s="669" t="s">
        <v>639</v>
      </c>
      <c r="C500" s="707"/>
      <c r="D500" s="707"/>
      <c r="E500" s="587"/>
      <c r="F500" s="701" t="s">
        <v>1504</v>
      </c>
      <c r="G500" s="701" t="s">
        <v>1504</v>
      </c>
    </row>
    <row r="501" spans="1:7" x14ac:dyDescent="0.35">
      <c r="A501" s="669" t="s">
        <v>2244</v>
      </c>
      <c r="B501" s="669" t="s">
        <v>641</v>
      </c>
      <c r="C501" s="707"/>
      <c r="D501" s="707"/>
      <c r="E501" s="587"/>
      <c r="F501" s="701" t="s">
        <v>1504</v>
      </c>
      <c r="G501" s="701" t="s">
        <v>1504</v>
      </c>
    </row>
    <row r="502" spans="1:7" x14ac:dyDescent="0.35">
      <c r="A502" s="669" t="s">
        <v>2245</v>
      </c>
      <c r="B502" s="669" t="s">
        <v>643</v>
      </c>
      <c r="C502" s="707"/>
      <c r="D502" s="707"/>
      <c r="E502" s="587"/>
      <c r="F502" s="701" t="s">
        <v>1504</v>
      </c>
      <c r="G502" s="701" t="s">
        <v>1504</v>
      </c>
    </row>
    <row r="503" spans="1:7" x14ac:dyDescent="0.35">
      <c r="A503" s="669" t="s">
        <v>2246</v>
      </c>
      <c r="B503" s="669" t="s">
        <v>645</v>
      </c>
      <c r="C503" s="707"/>
      <c r="D503" s="707"/>
      <c r="E503" s="587"/>
      <c r="F503" s="701" t="s">
        <v>1504</v>
      </c>
      <c r="G503" s="701" t="s">
        <v>1504</v>
      </c>
    </row>
    <row r="504" spans="1:7" x14ac:dyDescent="0.35">
      <c r="A504" s="669" t="s">
        <v>2247</v>
      </c>
      <c r="B504" s="669" t="s">
        <v>647</v>
      </c>
      <c r="C504" s="707"/>
      <c r="D504" s="707"/>
      <c r="E504" s="587"/>
      <c r="F504" s="701" t="s">
        <v>1504</v>
      </c>
      <c r="G504" s="701" t="s">
        <v>1504</v>
      </c>
    </row>
    <row r="505" spans="1:7" x14ac:dyDescent="0.35">
      <c r="A505" s="669" t="s">
        <v>2248</v>
      </c>
      <c r="B505" s="669" t="s">
        <v>649</v>
      </c>
      <c r="C505" s="707"/>
      <c r="D505" s="707"/>
      <c r="E505" s="587"/>
      <c r="F505" s="701" t="s">
        <v>1504</v>
      </c>
      <c r="G505" s="701" t="s">
        <v>1504</v>
      </c>
    </row>
    <row r="506" spans="1:7" x14ac:dyDescent="0.35">
      <c r="A506" s="669" t="s">
        <v>2249</v>
      </c>
      <c r="B506" s="669" t="s">
        <v>651</v>
      </c>
      <c r="C506" s="707"/>
      <c r="D506" s="707"/>
      <c r="E506" s="587"/>
      <c r="F506" s="701" t="s">
        <v>1504</v>
      </c>
      <c r="G506" s="701" t="s">
        <v>1504</v>
      </c>
    </row>
    <row r="507" spans="1:7" x14ac:dyDescent="0.35">
      <c r="A507" s="669" t="s">
        <v>2250</v>
      </c>
      <c r="B507" s="741" t="s">
        <v>87</v>
      </c>
      <c r="C507" s="676">
        <v>0</v>
      </c>
      <c r="D507" s="703">
        <v>0</v>
      </c>
      <c r="E507" s="587"/>
      <c r="F507" s="710">
        <v>0</v>
      </c>
      <c r="G507" s="710">
        <v>0</v>
      </c>
    </row>
    <row r="508" spans="1:7" x14ac:dyDescent="0.35">
      <c r="A508" s="669" t="s">
        <v>2252</v>
      </c>
      <c r="B508" s="711" t="s">
        <v>654</v>
      </c>
      <c r="C508" s="707"/>
      <c r="D508" s="739"/>
      <c r="E508" s="587"/>
      <c r="F508" s="701" t="s">
        <v>1504</v>
      </c>
      <c r="G508" s="701" t="s">
        <v>1504</v>
      </c>
    </row>
    <row r="509" spans="1:7" x14ac:dyDescent="0.35">
      <c r="A509" s="669" t="s">
        <v>2254</v>
      </c>
      <c r="B509" s="711" t="s">
        <v>656</v>
      </c>
      <c r="C509" s="707"/>
      <c r="D509" s="739"/>
      <c r="E509" s="587"/>
      <c r="F509" s="701" t="s">
        <v>1504</v>
      </c>
      <c r="G509" s="701" t="s">
        <v>1504</v>
      </c>
    </row>
    <row r="510" spans="1:7" x14ac:dyDescent="0.35">
      <c r="A510" s="669" t="s">
        <v>2255</v>
      </c>
      <c r="B510" s="711" t="s">
        <v>658</v>
      </c>
      <c r="C510" s="707"/>
      <c r="D510" s="739"/>
      <c r="E510" s="587"/>
      <c r="F510" s="701" t="s">
        <v>1504</v>
      </c>
      <c r="G510" s="701" t="s">
        <v>1504</v>
      </c>
    </row>
    <row r="511" spans="1:7" x14ac:dyDescent="0.35">
      <c r="A511" s="669" t="s">
        <v>2256</v>
      </c>
      <c r="B511" s="711" t="s">
        <v>660</v>
      </c>
      <c r="C511" s="707"/>
      <c r="D511" s="739"/>
      <c r="E511" s="587"/>
      <c r="F511" s="701" t="s">
        <v>1504</v>
      </c>
      <c r="G511" s="701" t="s">
        <v>1504</v>
      </c>
    </row>
    <row r="512" spans="1:7" x14ac:dyDescent="0.35">
      <c r="A512" s="669" t="s">
        <v>2257</v>
      </c>
      <c r="B512" s="711" t="s">
        <v>662</v>
      </c>
      <c r="C512" s="707"/>
      <c r="D512" s="739"/>
      <c r="E512" s="587"/>
      <c r="F512" s="701" t="s">
        <v>1504</v>
      </c>
      <c r="G512" s="701" t="s">
        <v>1504</v>
      </c>
    </row>
    <row r="513" spans="1:7" x14ac:dyDescent="0.35">
      <c r="A513" s="669" t="s">
        <v>2258</v>
      </c>
      <c r="B513" s="711" t="s">
        <v>664</v>
      </c>
      <c r="C513" s="707"/>
      <c r="D513" s="739"/>
      <c r="E513" s="587"/>
      <c r="F513" s="701" t="s">
        <v>1504</v>
      </c>
      <c r="G513" s="701" t="s">
        <v>1504</v>
      </c>
    </row>
    <row r="514" spans="1:7" x14ac:dyDescent="0.35">
      <c r="A514" s="669" t="s">
        <v>2259</v>
      </c>
      <c r="B514" s="746"/>
      <c r="C514" s="587"/>
      <c r="D514" s="587"/>
      <c r="E514" s="587"/>
      <c r="F514" s="747"/>
      <c r="G514" s="747"/>
    </row>
    <row r="515" spans="1:7" x14ac:dyDescent="0.35">
      <c r="A515" s="669" t="s">
        <v>2260</v>
      </c>
      <c r="B515" s="746"/>
      <c r="C515" s="587"/>
      <c r="D515" s="587"/>
      <c r="E515" s="587"/>
      <c r="F515" s="747"/>
      <c r="G515" s="747"/>
    </row>
    <row r="516" spans="1:7" x14ac:dyDescent="0.35">
      <c r="A516" s="669" t="s">
        <v>2261</v>
      </c>
      <c r="B516" s="746"/>
      <c r="C516" s="587"/>
      <c r="D516" s="587"/>
      <c r="E516" s="587"/>
      <c r="F516" s="747"/>
      <c r="G516" s="721"/>
    </row>
    <row r="517" spans="1:7" x14ac:dyDescent="0.35">
      <c r="A517" s="689"/>
      <c r="B517" s="689" t="s">
        <v>2375</v>
      </c>
      <c r="C517" s="689" t="s">
        <v>721</v>
      </c>
      <c r="D517" s="689"/>
      <c r="E517" s="689"/>
      <c r="F517" s="689"/>
      <c r="G517" s="689"/>
    </row>
    <row r="518" spans="1:7" x14ac:dyDescent="0.35">
      <c r="A518" s="669" t="s">
        <v>2262</v>
      </c>
      <c r="B518" s="702" t="s">
        <v>722</v>
      </c>
      <c r="C518" s="720"/>
      <c r="D518" s="720"/>
      <c r="E518" s="587"/>
      <c r="F518" s="587"/>
      <c r="G518" s="587"/>
    </row>
    <row r="519" spans="1:7" x14ac:dyDescent="0.35">
      <c r="A519" s="669" t="s">
        <v>2263</v>
      </c>
      <c r="B519" s="702" t="s">
        <v>723</v>
      </c>
      <c r="C519" s="720"/>
      <c r="D519" s="720"/>
      <c r="E519" s="587"/>
      <c r="F519" s="587"/>
      <c r="G519" s="587"/>
    </row>
    <row r="520" spans="1:7" x14ac:dyDescent="0.35">
      <c r="A520" s="669" t="s">
        <v>2264</v>
      </c>
      <c r="B520" s="702" t="s">
        <v>724</v>
      </c>
      <c r="C520" s="720"/>
      <c r="D520" s="720"/>
      <c r="E520" s="587"/>
      <c r="F520" s="587"/>
      <c r="G520" s="587"/>
    </row>
    <row r="521" spans="1:7" x14ac:dyDescent="0.35">
      <c r="A521" s="669" t="s">
        <v>2265</v>
      </c>
      <c r="B521" s="702" t="s">
        <v>725</v>
      </c>
      <c r="C521" s="720"/>
      <c r="D521" s="720"/>
      <c r="E521" s="587"/>
      <c r="F521" s="587"/>
      <c r="G521" s="587"/>
    </row>
    <row r="522" spans="1:7" x14ac:dyDescent="0.35">
      <c r="A522" s="669" t="s">
        <v>2266</v>
      </c>
      <c r="B522" s="702" t="s">
        <v>726</v>
      </c>
      <c r="C522" s="720"/>
      <c r="D522" s="720"/>
      <c r="E522" s="587"/>
      <c r="F522" s="587"/>
      <c r="G522" s="587"/>
    </row>
    <row r="523" spans="1:7" x14ac:dyDescent="0.35">
      <c r="A523" s="669" t="s">
        <v>2267</v>
      </c>
      <c r="B523" s="702" t="s">
        <v>727</v>
      </c>
      <c r="C523" s="720"/>
      <c r="D523" s="720"/>
      <c r="E523" s="587"/>
      <c r="F523" s="587"/>
      <c r="G523" s="587"/>
    </row>
    <row r="524" spans="1:7" x14ac:dyDescent="0.35">
      <c r="A524" s="669" t="s">
        <v>2268</v>
      </c>
      <c r="B524" s="702" t="s">
        <v>728</v>
      </c>
      <c r="C524" s="720"/>
      <c r="D524" s="720"/>
      <c r="E524" s="587"/>
      <c r="F524" s="587"/>
      <c r="G524" s="587"/>
    </row>
    <row r="525" spans="1:7" x14ac:dyDescent="0.35">
      <c r="A525" s="669" t="s">
        <v>2269</v>
      </c>
      <c r="B525" s="702" t="s">
        <v>1840</v>
      </c>
      <c r="C525" s="720"/>
      <c r="D525" s="720"/>
      <c r="E525" s="587"/>
      <c r="F525" s="587"/>
      <c r="G525" s="587"/>
    </row>
    <row r="526" spans="1:7" x14ac:dyDescent="0.35">
      <c r="A526" s="669" t="s">
        <v>2270</v>
      </c>
      <c r="B526" s="702" t="s">
        <v>1841</v>
      </c>
      <c r="C526" s="720"/>
      <c r="D526" s="720"/>
      <c r="E526" s="587"/>
      <c r="F526" s="587"/>
      <c r="G526" s="587"/>
    </row>
    <row r="527" spans="1:7" x14ac:dyDescent="0.35">
      <c r="A527" s="669" t="s">
        <v>2271</v>
      </c>
      <c r="B527" s="702" t="s">
        <v>2251</v>
      </c>
      <c r="C527" s="720"/>
      <c r="D527" s="720"/>
      <c r="E527" s="587"/>
      <c r="F527" s="587"/>
      <c r="G527" s="587"/>
    </row>
    <row r="528" spans="1:7" x14ac:dyDescent="0.35">
      <c r="A528" s="669" t="s">
        <v>2272</v>
      </c>
      <c r="B528" s="702" t="s">
        <v>729</v>
      </c>
      <c r="C528" s="720"/>
      <c r="D528" s="720"/>
      <c r="E528" s="587"/>
      <c r="F528" s="587"/>
      <c r="G528" s="587"/>
    </row>
    <row r="529" spans="1:7" ht="29" x14ac:dyDescent="0.35">
      <c r="A529" s="669" t="s">
        <v>2273</v>
      </c>
      <c r="B529" s="702" t="s">
        <v>2715</v>
      </c>
      <c r="C529" s="720"/>
      <c r="D529" s="720"/>
      <c r="E529" s="587"/>
      <c r="F529" s="587"/>
      <c r="G529" s="587"/>
    </row>
    <row r="530" spans="1:7" x14ac:dyDescent="0.35">
      <c r="A530" s="669" t="s">
        <v>2274</v>
      </c>
      <c r="B530" s="702" t="s">
        <v>85</v>
      </c>
      <c r="C530" s="720"/>
      <c r="D530" s="720"/>
      <c r="E530" s="587"/>
      <c r="F530" s="587"/>
      <c r="G530" s="587"/>
    </row>
    <row r="531" spans="1:7" x14ac:dyDescent="0.35">
      <c r="A531" s="669" t="s">
        <v>2275</v>
      </c>
      <c r="B531" s="711" t="s">
        <v>2253</v>
      </c>
      <c r="C531" s="720"/>
      <c r="D531" s="671"/>
      <c r="E531" s="587"/>
      <c r="F531" s="587"/>
      <c r="G531" s="587"/>
    </row>
    <row r="532" spans="1:7" x14ac:dyDescent="0.35">
      <c r="A532" s="669" t="s">
        <v>2276</v>
      </c>
      <c r="B532" s="706" t="s">
        <v>89</v>
      </c>
      <c r="C532" s="720"/>
      <c r="D532" s="671"/>
      <c r="E532" s="587"/>
      <c r="F532" s="587"/>
      <c r="G532" s="587"/>
    </row>
    <row r="533" spans="1:7" x14ac:dyDescent="0.35">
      <c r="A533" s="669" t="s">
        <v>2277</v>
      </c>
      <c r="B533" s="706" t="s">
        <v>89</v>
      </c>
      <c r="C533" s="720"/>
      <c r="D533" s="671"/>
      <c r="E533" s="587"/>
      <c r="F533" s="587"/>
      <c r="G533" s="587"/>
    </row>
    <row r="534" spans="1:7" x14ac:dyDescent="0.35">
      <c r="A534" s="669" t="s">
        <v>2566</v>
      </c>
      <c r="B534" s="706" t="s">
        <v>89</v>
      </c>
      <c r="C534" s="720"/>
      <c r="D534" s="671"/>
      <c r="E534" s="587"/>
      <c r="F534" s="587"/>
      <c r="G534" s="587"/>
    </row>
    <row r="535" spans="1:7" x14ac:dyDescent="0.35">
      <c r="A535" s="669" t="s">
        <v>2567</v>
      </c>
      <c r="B535" s="706" t="s">
        <v>89</v>
      </c>
      <c r="C535" s="720"/>
      <c r="D535" s="671"/>
      <c r="E535" s="587"/>
      <c r="F535" s="587"/>
      <c r="G535" s="587"/>
    </row>
    <row r="536" spans="1:7" x14ac:dyDescent="0.35">
      <c r="A536" s="669" t="s">
        <v>2568</v>
      </c>
      <c r="B536" s="706" t="s">
        <v>89</v>
      </c>
      <c r="C536" s="720"/>
      <c r="D536" s="671"/>
      <c r="E536" s="587"/>
      <c r="F536" s="587"/>
      <c r="G536" s="587"/>
    </row>
    <row r="537" spans="1:7" x14ac:dyDescent="0.35">
      <c r="A537" s="669" t="s">
        <v>2569</v>
      </c>
      <c r="B537" s="706" t="s">
        <v>89</v>
      </c>
      <c r="C537" s="720"/>
      <c r="D537" s="671"/>
      <c r="E537" s="587"/>
      <c r="F537" s="587"/>
      <c r="G537" s="587"/>
    </row>
    <row r="538" spans="1:7" x14ac:dyDescent="0.35">
      <c r="A538" s="669" t="s">
        <v>2570</v>
      </c>
      <c r="B538" s="706" t="s">
        <v>89</v>
      </c>
      <c r="C538" s="720"/>
      <c r="D538" s="671"/>
      <c r="E538" s="587"/>
      <c r="F538" s="587"/>
      <c r="G538" s="587"/>
    </row>
    <row r="539" spans="1:7" x14ac:dyDescent="0.35">
      <c r="A539" s="669" t="s">
        <v>2571</v>
      </c>
      <c r="B539" s="706" t="s">
        <v>89</v>
      </c>
      <c r="C539" s="720"/>
      <c r="D539" s="671"/>
      <c r="E539" s="587"/>
      <c r="F539" s="587"/>
      <c r="G539" s="587"/>
    </row>
    <row r="540" spans="1:7" x14ac:dyDescent="0.35">
      <c r="A540" s="669" t="s">
        <v>2572</v>
      </c>
      <c r="B540" s="706" t="s">
        <v>89</v>
      </c>
      <c r="C540" s="720"/>
      <c r="D540" s="671"/>
      <c r="E540" s="587"/>
      <c r="F540" s="587"/>
      <c r="G540" s="587"/>
    </row>
    <row r="541" spans="1:7" x14ac:dyDescent="0.35">
      <c r="A541" s="669" t="s">
        <v>2573</v>
      </c>
      <c r="B541" s="706" t="s">
        <v>89</v>
      </c>
      <c r="C541" s="720"/>
      <c r="D541" s="671"/>
      <c r="E541" s="587"/>
      <c r="F541" s="587"/>
      <c r="G541" s="587"/>
    </row>
    <row r="542" spans="1:7" x14ac:dyDescent="0.35">
      <c r="A542" s="669" t="s">
        <v>2574</v>
      </c>
      <c r="B542" s="706" t="s">
        <v>89</v>
      </c>
      <c r="C542" s="720"/>
      <c r="D542" s="671"/>
      <c r="E542" s="587"/>
      <c r="F542" s="587"/>
      <c r="G542" s="672"/>
    </row>
    <row r="543" spans="1:7" x14ac:dyDescent="0.35">
      <c r="A543" s="669" t="s">
        <v>2575</v>
      </c>
      <c r="B543" s="706" t="s">
        <v>89</v>
      </c>
      <c r="C543" s="720"/>
      <c r="D543" s="671"/>
      <c r="E543" s="587"/>
      <c r="F543" s="587"/>
      <c r="G543" s="672"/>
    </row>
    <row r="544" spans="1:7" x14ac:dyDescent="0.35">
      <c r="A544" s="669" t="s">
        <v>2576</v>
      </c>
      <c r="B544" s="706" t="s">
        <v>89</v>
      </c>
      <c r="C544" s="720"/>
      <c r="D544" s="671"/>
      <c r="E544" s="587"/>
      <c r="F544" s="587"/>
      <c r="G544" s="672"/>
    </row>
    <row r="545" spans="1:7" x14ac:dyDescent="0.35">
      <c r="A545" s="689"/>
      <c r="B545" s="689" t="s">
        <v>2577</v>
      </c>
      <c r="C545" s="689" t="s">
        <v>58</v>
      </c>
      <c r="D545" s="689" t="s">
        <v>1787</v>
      </c>
      <c r="E545" s="689"/>
      <c r="F545" s="689" t="s">
        <v>430</v>
      </c>
      <c r="G545" s="689" t="s">
        <v>1788</v>
      </c>
    </row>
    <row r="546" spans="1:7" x14ac:dyDescent="0.35">
      <c r="A546" s="669" t="s">
        <v>2279</v>
      </c>
      <c r="B546" s="705" t="s">
        <v>2501</v>
      </c>
      <c r="C546" s="671" t="s">
        <v>2502</v>
      </c>
      <c r="D546" s="671" t="s">
        <v>2502</v>
      </c>
      <c r="E546" s="687"/>
      <c r="F546" s="701" t="s">
        <v>1504</v>
      </c>
      <c r="G546" s="701" t="s">
        <v>1504</v>
      </c>
    </row>
    <row r="547" spans="1:7" x14ac:dyDescent="0.35">
      <c r="A547" s="669" t="s">
        <v>2280</v>
      </c>
      <c r="B547" s="705" t="s">
        <v>2501</v>
      </c>
      <c r="C547" s="671" t="s">
        <v>2502</v>
      </c>
      <c r="D547" s="671" t="s">
        <v>2502</v>
      </c>
      <c r="E547" s="687"/>
      <c r="F547" s="701" t="s">
        <v>1504</v>
      </c>
      <c r="G547" s="701" t="s">
        <v>1504</v>
      </c>
    </row>
    <row r="548" spans="1:7" x14ac:dyDescent="0.35">
      <c r="A548" s="669" t="s">
        <v>2281</v>
      </c>
      <c r="B548" s="705" t="s">
        <v>2501</v>
      </c>
      <c r="C548" s="671" t="s">
        <v>2502</v>
      </c>
      <c r="D548" s="671" t="s">
        <v>2502</v>
      </c>
      <c r="E548" s="687"/>
      <c r="F548" s="701" t="s">
        <v>1504</v>
      </c>
      <c r="G548" s="701" t="s">
        <v>1504</v>
      </c>
    </row>
    <row r="549" spans="1:7" x14ac:dyDescent="0.35">
      <c r="A549" s="669" t="s">
        <v>2282</v>
      </c>
      <c r="B549" s="705" t="s">
        <v>2501</v>
      </c>
      <c r="C549" s="671" t="s">
        <v>2502</v>
      </c>
      <c r="D549" s="671" t="s">
        <v>2502</v>
      </c>
      <c r="E549" s="687"/>
      <c r="F549" s="701" t="s">
        <v>1504</v>
      </c>
      <c r="G549" s="701" t="s">
        <v>1504</v>
      </c>
    </row>
    <row r="550" spans="1:7" x14ac:dyDescent="0.35">
      <c r="A550" s="669" t="s">
        <v>2283</v>
      </c>
      <c r="B550" s="705" t="s">
        <v>2501</v>
      </c>
      <c r="C550" s="671" t="s">
        <v>2502</v>
      </c>
      <c r="D550" s="671" t="s">
        <v>2502</v>
      </c>
      <c r="E550" s="687"/>
      <c r="F550" s="701" t="s">
        <v>1504</v>
      </c>
      <c r="G550" s="701" t="s">
        <v>1504</v>
      </c>
    </row>
    <row r="551" spans="1:7" x14ac:dyDescent="0.35">
      <c r="A551" s="669" t="s">
        <v>2284</v>
      </c>
      <c r="B551" s="705" t="s">
        <v>2501</v>
      </c>
      <c r="C551" s="671" t="s">
        <v>2502</v>
      </c>
      <c r="D551" s="671" t="s">
        <v>2502</v>
      </c>
      <c r="E551" s="687"/>
      <c r="F551" s="701" t="s">
        <v>1504</v>
      </c>
      <c r="G551" s="701" t="s">
        <v>1504</v>
      </c>
    </row>
    <row r="552" spans="1:7" x14ac:dyDescent="0.35">
      <c r="A552" s="669" t="s">
        <v>2285</v>
      </c>
      <c r="B552" s="705" t="s">
        <v>2501</v>
      </c>
      <c r="C552" s="671" t="s">
        <v>2502</v>
      </c>
      <c r="D552" s="671" t="s">
        <v>2502</v>
      </c>
      <c r="E552" s="687"/>
      <c r="F552" s="701" t="s">
        <v>1504</v>
      </c>
      <c r="G552" s="701" t="s">
        <v>1504</v>
      </c>
    </row>
    <row r="553" spans="1:7" x14ac:dyDescent="0.35">
      <c r="A553" s="669" t="s">
        <v>2286</v>
      </c>
      <c r="B553" s="705" t="s">
        <v>2501</v>
      </c>
      <c r="C553" s="671" t="s">
        <v>2502</v>
      </c>
      <c r="D553" s="671" t="s">
        <v>2502</v>
      </c>
      <c r="E553" s="687"/>
      <c r="F553" s="701" t="s">
        <v>1504</v>
      </c>
      <c r="G553" s="701" t="s">
        <v>1504</v>
      </c>
    </row>
    <row r="554" spans="1:7" x14ac:dyDescent="0.35">
      <c r="A554" s="669" t="s">
        <v>2287</v>
      </c>
      <c r="B554" s="705" t="s">
        <v>2501</v>
      </c>
      <c r="C554" s="671" t="s">
        <v>2502</v>
      </c>
      <c r="D554" s="671" t="s">
        <v>2502</v>
      </c>
      <c r="E554" s="687"/>
      <c r="F554" s="701" t="s">
        <v>1504</v>
      </c>
      <c r="G554" s="701" t="s">
        <v>1504</v>
      </c>
    </row>
    <row r="555" spans="1:7" x14ac:dyDescent="0.35">
      <c r="A555" s="669" t="s">
        <v>2288</v>
      </c>
      <c r="B555" s="705" t="s">
        <v>2501</v>
      </c>
      <c r="C555" s="671" t="s">
        <v>2502</v>
      </c>
      <c r="D555" s="671" t="s">
        <v>2502</v>
      </c>
      <c r="E555" s="687"/>
      <c r="F555" s="701" t="s">
        <v>1504</v>
      </c>
      <c r="G555" s="701" t="s">
        <v>1504</v>
      </c>
    </row>
    <row r="556" spans="1:7" x14ac:dyDescent="0.35">
      <c r="A556" s="669" t="s">
        <v>2289</v>
      </c>
      <c r="B556" s="705" t="s">
        <v>2501</v>
      </c>
      <c r="C556" s="671" t="s">
        <v>2502</v>
      </c>
      <c r="D556" s="671" t="s">
        <v>2502</v>
      </c>
      <c r="E556" s="687"/>
      <c r="F556" s="701" t="s">
        <v>1504</v>
      </c>
      <c r="G556" s="701" t="s">
        <v>1504</v>
      </c>
    </row>
    <row r="557" spans="1:7" x14ac:dyDescent="0.35">
      <c r="A557" s="669" t="s">
        <v>2290</v>
      </c>
      <c r="B557" s="705" t="s">
        <v>2501</v>
      </c>
      <c r="C557" s="671" t="s">
        <v>2502</v>
      </c>
      <c r="D557" s="671" t="s">
        <v>2502</v>
      </c>
      <c r="E557" s="687"/>
      <c r="F557" s="701" t="s">
        <v>1504</v>
      </c>
      <c r="G557" s="701" t="s">
        <v>1504</v>
      </c>
    </row>
    <row r="558" spans="1:7" x14ac:dyDescent="0.35">
      <c r="A558" s="669" t="s">
        <v>2291</v>
      </c>
      <c r="B558" s="705" t="s">
        <v>2501</v>
      </c>
      <c r="C558" s="671" t="s">
        <v>2502</v>
      </c>
      <c r="D558" s="671" t="s">
        <v>2502</v>
      </c>
      <c r="E558" s="687"/>
      <c r="F558" s="701" t="s">
        <v>1504</v>
      </c>
      <c r="G558" s="701" t="s">
        <v>1504</v>
      </c>
    </row>
    <row r="559" spans="1:7" x14ac:dyDescent="0.35">
      <c r="A559" s="669" t="s">
        <v>2292</v>
      </c>
      <c r="B559" s="705" t="s">
        <v>2501</v>
      </c>
      <c r="C559" s="671" t="s">
        <v>2502</v>
      </c>
      <c r="D559" s="671" t="s">
        <v>2502</v>
      </c>
      <c r="E559" s="687"/>
      <c r="F559" s="701" t="s">
        <v>1504</v>
      </c>
      <c r="G559" s="701" t="s">
        <v>1504</v>
      </c>
    </row>
    <row r="560" spans="1:7" x14ac:dyDescent="0.35">
      <c r="A560" s="669" t="s">
        <v>2293</v>
      </c>
      <c r="B560" s="705" t="s">
        <v>2501</v>
      </c>
      <c r="C560" s="671" t="s">
        <v>2502</v>
      </c>
      <c r="D560" s="671" t="s">
        <v>2502</v>
      </c>
      <c r="E560" s="687"/>
      <c r="F560" s="701" t="s">
        <v>1504</v>
      </c>
      <c r="G560" s="701" t="s">
        <v>1504</v>
      </c>
    </row>
    <row r="561" spans="1:7" x14ac:dyDescent="0.35">
      <c r="A561" s="669" t="s">
        <v>2294</v>
      </c>
      <c r="B561" s="705" t="s">
        <v>2501</v>
      </c>
      <c r="C561" s="671" t="s">
        <v>2502</v>
      </c>
      <c r="D561" s="671" t="s">
        <v>2502</v>
      </c>
      <c r="E561" s="687"/>
      <c r="F561" s="701" t="s">
        <v>1504</v>
      </c>
      <c r="G561" s="701" t="s">
        <v>1504</v>
      </c>
    </row>
    <row r="562" spans="1:7" x14ac:dyDescent="0.35">
      <c r="A562" s="669" t="s">
        <v>2295</v>
      </c>
      <c r="B562" s="705" t="s">
        <v>2501</v>
      </c>
      <c r="C562" s="671" t="s">
        <v>2502</v>
      </c>
      <c r="D562" s="671" t="s">
        <v>2502</v>
      </c>
      <c r="E562" s="687"/>
      <c r="F562" s="701" t="s">
        <v>1504</v>
      </c>
      <c r="G562" s="701" t="s">
        <v>1504</v>
      </c>
    </row>
    <row r="563" spans="1:7" x14ac:dyDescent="0.35">
      <c r="A563" s="669" t="s">
        <v>2296</v>
      </c>
      <c r="B563" s="702" t="s">
        <v>1716</v>
      </c>
      <c r="C563" s="671" t="s">
        <v>2502</v>
      </c>
      <c r="D563" s="671" t="s">
        <v>2502</v>
      </c>
      <c r="E563" s="687"/>
      <c r="F563" s="701" t="s">
        <v>1504</v>
      </c>
      <c r="G563" s="701" t="s">
        <v>1504</v>
      </c>
    </row>
    <row r="564" spans="1:7" x14ac:dyDescent="0.35">
      <c r="A564" s="669" t="s">
        <v>2297</v>
      </c>
      <c r="B564" s="702" t="s">
        <v>87</v>
      </c>
      <c r="C564" s="676">
        <v>0</v>
      </c>
      <c r="D564" s="748">
        <v>0</v>
      </c>
      <c r="E564" s="687"/>
      <c r="F564" s="710">
        <v>0</v>
      </c>
      <c r="G564" s="710">
        <v>0</v>
      </c>
    </row>
    <row r="565" spans="1:7" x14ac:dyDescent="0.35">
      <c r="A565" s="669" t="s">
        <v>2578</v>
      </c>
      <c r="B565" s="660"/>
      <c r="C565" s="587"/>
      <c r="D565" s="587"/>
      <c r="E565" s="687"/>
      <c r="F565" s="687"/>
      <c r="G565" s="687"/>
    </row>
    <row r="566" spans="1:7" x14ac:dyDescent="0.35">
      <c r="A566" s="669" t="s">
        <v>2579</v>
      </c>
      <c r="B566" s="660"/>
      <c r="C566" s="587"/>
      <c r="D566" s="587"/>
      <c r="E566" s="687"/>
      <c r="F566" s="687"/>
      <c r="G566" s="687"/>
    </row>
    <row r="567" spans="1:7" x14ac:dyDescent="0.35">
      <c r="A567" s="669" t="s">
        <v>2580</v>
      </c>
      <c r="B567" s="660"/>
      <c r="C567" s="587"/>
      <c r="D567" s="587"/>
      <c r="E567" s="687"/>
      <c r="F567" s="687"/>
      <c r="G567" s="687"/>
    </row>
    <row r="568" spans="1:7" ht="29" x14ac:dyDescent="0.35">
      <c r="A568" s="689"/>
      <c r="B568" s="689" t="s">
        <v>2581</v>
      </c>
      <c r="C568" s="689" t="s">
        <v>58</v>
      </c>
      <c r="D568" s="689" t="s">
        <v>1787</v>
      </c>
      <c r="E568" s="689"/>
      <c r="F568" s="689" t="s">
        <v>430</v>
      </c>
      <c r="G568" s="689" t="s">
        <v>2278</v>
      </c>
    </row>
    <row r="569" spans="1:7" x14ac:dyDescent="0.35">
      <c r="A569" s="669" t="s">
        <v>2298</v>
      </c>
      <c r="B569" s="705" t="s">
        <v>2501</v>
      </c>
      <c r="C569" s="707" t="s">
        <v>2502</v>
      </c>
      <c r="D569" s="739" t="s">
        <v>2502</v>
      </c>
      <c r="E569" s="687"/>
      <c r="F569" s="701" t="s">
        <v>1504</v>
      </c>
      <c r="G569" s="701" t="s">
        <v>1504</v>
      </c>
    </row>
    <row r="570" spans="1:7" x14ac:dyDescent="0.35">
      <c r="A570" s="669" t="s">
        <v>2299</v>
      </c>
      <c r="B570" s="705" t="s">
        <v>2501</v>
      </c>
      <c r="C570" s="707" t="s">
        <v>2502</v>
      </c>
      <c r="D570" s="739" t="s">
        <v>2502</v>
      </c>
      <c r="E570" s="687"/>
      <c r="F570" s="701" t="s">
        <v>1504</v>
      </c>
      <c r="G570" s="701" t="s">
        <v>1504</v>
      </c>
    </row>
    <row r="571" spans="1:7" x14ac:dyDescent="0.35">
      <c r="A571" s="669" t="s">
        <v>2300</v>
      </c>
      <c r="B571" s="705" t="s">
        <v>2501</v>
      </c>
      <c r="C571" s="707" t="s">
        <v>2502</v>
      </c>
      <c r="D571" s="739" t="s">
        <v>2502</v>
      </c>
      <c r="E571" s="687"/>
      <c r="F571" s="701" t="s">
        <v>1504</v>
      </c>
      <c r="G571" s="701" t="s">
        <v>1504</v>
      </c>
    </row>
    <row r="572" spans="1:7" x14ac:dyDescent="0.35">
      <c r="A572" s="669" t="s">
        <v>2301</v>
      </c>
      <c r="B572" s="705" t="s">
        <v>2501</v>
      </c>
      <c r="C572" s="707" t="s">
        <v>2502</v>
      </c>
      <c r="D572" s="739" t="s">
        <v>2502</v>
      </c>
      <c r="E572" s="687"/>
      <c r="F572" s="701" t="s">
        <v>1504</v>
      </c>
      <c r="G572" s="701" t="s">
        <v>1504</v>
      </c>
    </row>
    <row r="573" spans="1:7" x14ac:dyDescent="0.35">
      <c r="A573" s="669" t="s">
        <v>2302</v>
      </c>
      <c r="B573" s="705" t="s">
        <v>2501</v>
      </c>
      <c r="C573" s="707" t="s">
        <v>2502</v>
      </c>
      <c r="D573" s="739" t="s">
        <v>2502</v>
      </c>
      <c r="E573" s="687"/>
      <c r="F573" s="701" t="s">
        <v>1504</v>
      </c>
      <c r="G573" s="701" t="s">
        <v>1504</v>
      </c>
    </row>
    <row r="574" spans="1:7" x14ac:dyDescent="0.35">
      <c r="A574" s="669" t="s">
        <v>2303</v>
      </c>
      <c r="B574" s="705" t="s">
        <v>2501</v>
      </c>
      <c r="C574" s="707" t="s">
        <v>2502</v>
      </c>
      <c r="D574" s="739" t="s">
        <v>2502</v>
      </c>
      <c r="E574" s="687"/>
      <c r="F574" s="701" t="s">
        <v>1504</v>
      </c>
      <c r="G574" s="701" t="s">
        <v>1504</v>
      </c>
    </row>
    <row r="575" spans="1:7" x14ac:dyDescent="0.35">
      <c r="A575" s="669" t="s">
        <v>2304</v>
      </c>
      <c r="B575" s="705" t="s">
        <v>2501</v>
      </c>
      <c r="C575" s="707" t="s">
        <v>2502</v>
      </c>
      <c r="D575" s="739" t="s">
        <v>2502</v>
      </c>
      <c r="E575" s="687"/>
      <c r="F575" s="701" t="s">
        <v>1504</v>
      </c>
      <c r="G575" s="701" t="s">
        <v>1504</v>
      </c>
    </row>
    <row r="576" spans="1:7" x14ac:dyDescent="0.35">
      <c r="A576" s="669" t="s">
        <v>2305</v>
      </c>
      <c r="B576" s="705" t="s">
        <v>2501</v>
      </c>
      <c r="C576" s="707" t="s">
        <v>2502</v>
      </c>
      <c r="D576" s="739" t="s">
        <v>2502</v>
      </c>
      <c r="E576" s="687"/>
      <c r="F576" s="701" t="s">
        <v>1504</v>
      </c>
      <c r="G576" s="701" t="s">
        <v>1504</v>
      </c>
    </row>
    <row r="577" spans="1:7" x14ac:dyDescent="0.35">
      <c r="A577" s="669" t="s">
        <v>2306</v>
      </c>
      <c r="B577" s="705" t="s">
        <v>2501</v>
      </c>
      <c r="C577" s="707" t="s">
        <v>2502</v>
      </c>
      <c r="D577" s="739" t="s">
        <v>2502</v>
      </c>
      <c r="E577" s="687"/>
      <c r="F577" s="701" t="s">
        <v>1504</v>
      </c>
      <c r="G577" s="701" t="s">
        <v>1504</v>
      </c>
    </row>
    <row r="578" spans="1:7" x14ac:dyDescent="0.35">
      <c r="A578" s="669" t="s">
        <v>2307</v>
      </c>
      <c r="B578" s="705" t="s">
        <v>2501</v>
      </c>
      <c r="C578" s="707" t="s">
        <v>2502</v>
      </c>
      <c r="D578" s="739" t="s">
        <v>2502</v>
      </c>
      <c r="E578" s="687"/>
      <c r="F578" s="701" t="s">
        <v>1504</v>
      </c>
      <c r="G578" s="701" t="s">
        <v>1504</v>
      </c>
    </row>
    <row r="579" spans="1:7" x14ac:dyDescent="0.35">
      <c r="A579" s="669" t="s">
        <v>2308</v>
      </c>
      <c r="B579" s="705" t="s">
        <v>2501</v>
      </c>
      <c r="C579" s="707" t="s">
        <v>2502</v>
      </c>
      <c r="D579" s="739" t="s">
        <v>2502</v>
      </c>
      <c r="E579" s="687"/>
      <c r="F579" s="701" t="s">
        <v>1504</v>
      </c>
      <c r="G579" s="701" t="s">
        <v>1504</v>
      </c>
    </row>
    <row r="580" spans="1:7" x14ac:dyDescent="0.35">
      <c r="A580" s="669" t="s">
        <v>2582</v>
      </c>
      <c r="B580" s="705" t="s">
        <v>2501</v>
      </c>
      <c r="C580" s="707" t="s">
        <v>2502</v>
      </c>
      <c r="D580" s="739" t="s">
        <v>2502</v>
      </c>
      <c r="E580" s="687"/>
      <c r="F580" s="701" t="s">
        <v>1504</v>
      </c>
      <c r="G580" s="701" t="s">
        <v>1504</v>
      </c>
    </row>
    <row r="581" spans="1:7" x14ac:dyDescent="0.35">
      <c r="A581" s="669" t="s">
        <v>2583</v>
      </c>
      <c r="B581" s="705" t="s">
        <v>2501</v>
      </c>
      <c r="C581" s="707" t="s">
        <v>2502</v>
      </c>
      <c r="D581" s="739" t="s">
        <v>2502</v>
      </c>
      <c r="E581" s="687"/>
      <c r="F581" s="701" t="s">
        <v>1504</v>
      </c>
      <c r="G581" s="701" t="s">
        <v>1504</v>
      </c>
    </row>
    <row r="582" spans="1:7" x14ac:dyDescent="0.35">
      <c r="A582" s="669" t="s">
        <v>2584</v>
      </c>
      <c r="B582" s="705" t="s">
        <v>2501</v>
      </c>
      <c r="C582" s="707" t="s">
        <v>2502</v>
      </c>
      <c r="D582" s="739" t="s">
        <v>2502</v>
      </c>
      <c r="E582" s="687"/>
      <c r="F582" s="701" t="s">
        <v>1504</v>
      </c>
      <c r="G582" s="701" t="s">
        <v>1504</v>
      </c>
    </row>
    <row r="583" spans="1:7" x14ac:dyDescent="0.35">
      <c r="A583" s="669" t="s">
        <v>2585</v>
      </c>
      <c r="B583" s="705" t="s">
        <v>2501</v>
      </c>
      <c r="C583" s="707" t="s">
        <v>2502</v>
      </c>
      <c r="D583" s="739" t="s">
        <v>2502</v>
      </c>
      <c r="E583" s="687"/>
      <c r="F583" s="701" t="s">
        <v>1504</v>
      </c>
      <c r="G583" s="701" t="s">
        <v>1504</v>
      </c>
    </row>
    <row r="584" spans="1:7" x14ac:dyDescent="0.35">
      <c r="A584" s="669" t="s">
        <v>2586</v>
      </c>
      <c r="B584" s="705" t="s">
        <v>2501</v>
      </c>
      <c r="C584" s="707" t="s">
        <v>2502</v>
      </c>
      <c r="D584" s="739" t="s">
        <v>2502</v>
      </c>
      <c r="E584" s="687"/>
      <c r="F584" s="701" t="s">
        <v>1504</v>
      </c>
      <c r="G584" s="701" t="s">
        <v>1504</v>
      </c>
    </row>
    <row r="585" spans="1:7" x14ac:dyDescent="0.35">
      <c r="A585" s="669" t="s">
        <v>2587</v>
      </c>
      <c r="B585" s="705" t="s">
        <v>2501</v>
      </c>
      <c r="C585" s="707" t="s">
        <v>2502</v>
      </c>
      <c r="D585" s="739" t="s">
        <v>2502</v>
      </c>
      <c r="E585" s="687"/>
      <c r="F585" s="701" t="s">
        <v>1504</v>
      </c>
      <c r="G585" s="701" t="s">
        <v>1504</v>
      </c>
    </row>
    <row r="586" spans="1:7" x14ac:dyDescent="0.35">
      <c r="A586" s="669" t="s">
        <v>2588</v>
      </c>
      <c r="B586" s="702" t="s">
        <v>1716</v>
      </c>
      <c r="C586" s="707" t="s">
        <v>2502</v>
      </c>
      <c r="D586" s="739" t="s">
        <v>2502</v>
      </c>
      <c r="E586" s="687"/>
      <c r="F586" s="701" t="s">
        <v>1504</v>
      </c>
      <c r="G586" s="701" t="s">
        <v>1504</v>
      </c>
    </row>
    <row r="587" spans="1:7" x14ac:dyDescent="0.35">
      <c r="A587" s="669" t="s">
        <v>2589</v>
      </c>
      <c r="B587" s="702" t="s">
        <v>87</v>
      </c>
      <c r="C587" s="676">
        <v>0</v>
      </c>
      <c r="D587" s="748">
        <v>0</v>
      </c>
      <c r="E587" s="687"/>
      <c r="F587" s="710">
        <v>0</v>
      </c>
      <c r="G587" s="710">
        <v>0</v>
      </c>
    </row>
    <row r="588" spans="1:7" x14ac:dyDescent="0.35">
      <c r="A588" s="689"/>
      <c r="B588" s="689" t="s">
        <v>2590</v>
      </c>
      <c r="C588" s="689" t="s">
        <v>58</v>
      </c>
      <c r="D588" s="689" t="s">
        <v>1787</v>
      </c>
      <c r="E588" s="689"/>
      <c r="F588" s="689" t="s">
        <v>430</v>
      </c>
      <c r="G588" s="689" t="s">
        <v>1788</v>
      </c>
    </row>
    <row r="589" spans="1:7" x14ac:dyDescent="0.35">
      <c r="A589" s="669" t="s">
        <v>2309</v>
      </c>
      <c r="B589" s="702" t="s">
        <v>1746</v>
      </c>
      <c r="C589" s="671" t="s">
        <v>2502</v>
      </c>
      <c r="D589" s="671" t="s">
        <v>2502</v>
      </c>
      <c r="E589" s="687"/>
      <c r="F589" s="701" t="s">
        <v>1504</v>
      </c>
      <c r="G589" s="701" t="s">
        <v>1504</v>
      </c>
    </row>
    <row r="590" spans="1:7" x14ac:dyDescent="0.35">
      <c r="A590" s="669" t="s">
        <v>2310</v>
      </c>
      <c r="B590" s="702" t="s">
        <v>1748</v>
      </c>
      <c r="C590" s="671" t="s">
        <v>2502</v>
      </c>
      <c r="D590" s="671" t="s">
        <v>2502</v>
      </c>
      <c r="E590" s="687"/>
      <c r="F590" s="701" t="s">
        <v>1504</v>
      </c>
      <c r="G590" s="701" t="s">
        <v>1504</v>
      </c>
    </row>
    <row r="591" spans="1:7" x14ac:dyDescent="0.35">
      <c r="A591" s="669" t="s">
        <v>2311</v>
      </c>
      <c r="B591" s="702" t="s">
        <v>2591</v>
      </c>
      <c r="C591" s="671" t="s">
        <v>2502</v>
      </c>
      <c r="D591" s="671" t="s">
        <v>2502</v>
      </c>
      <c r="E591" s="687"/>
      <c r="F591" s="701" t="s">
        <v>1504</v>
      </c>
      <c r="G591" s="701" t="s">
        <v>1504</v>
      </c>
    </row>
    <row r="592" spans="1:7" x14ac:dyDescent="0.35">
      <c r="A592" s="669" t="s">
        <v>2312</v>
      </c>
      <c r="B592" s="702" t="s">
        <v>1752</v>
      </c>
      <c r="C592" s="671" t="s">
        <v>2502</v>
      </c>
      <c r="D592" s="671" t="s">
        <v>2502</v>
      </c>
      <c r="E592" s="687"/>
      <c r="F592" s="701" t="s">
        <v>1504</v>
      </c>
      <c r="G592" s="701" t="s">
        <v>1504</v>
      </c>
    </row>
    <row r="593" spans="1:7" x14ac:dyDescent="0.35">
      <c r="A593" s="669" t="s">
        <v>2313</v>
      </c>
      <c r="B593" s="702" t="s">
        <v>1754</v>
      </c>
      <c r="C593" s="671" t="s">
        <v>2502</v>
      </c>
      <c r="D593" s="671" t="s">
        <v>2502</v>
      </c>
      <c r="E593" s="687"/>
      <c r="F593" s="701" t="s">
        <v>1504</v>
      </c>
      <c r="G593" s="701" t="s">
        <v>1504</v>
      </c>
    </row>
    <row r="594" spans="1:7" x14ac:dyDescent="0.35">
      <c r="A594" s="669" t="s">
        <v>2592</v>
      </c>
      <c r="B594" s="702" t="s">
        <v>1756</v>
      </c>
      <c r="C594" s="671" t="s">
        <v>2502</v>
      </c>
      <c r="D594" s="671" t="s">
        <v>2502</v>
      </c>
      <c r="E594" s="687"/>
      <c r="F594" s="701" t="s">
        <v>1504</v>
      </c>
      <c r="G594" s="701" t="s">
        <v>1504</v>
      </c>
    </row>
    <row r="595" spans="1:7" x14ac:dyDescent="0.35">
      <c r="A595" s="669" t="s">
        <v>2593</v>
      </c>
      <c r="B595" s="702" t="s">
        <v>1758</v>
      </c>
      <c r="C595" s="671" t="s">
        <v>2502</v>
      </c>
      <c r="D595" s="671" t="s">
        <v>2502</v>
      </c>
      <c r="E595" s="687"/>
      <c r="F595" s="701" t="s">
        <v>1504</v>
      </c>
      <c r="G595" s="701" t="s">
        <v>1504</v>
      </c>
    </row>
    <row r="596" spans="1:7" x14ac:dyDescent="0.35">
      <c r="A596" s="669" t="s">
        <v>2594</v>
      </c>
      <c r="B596" s="702" t="s">
        <v>1760</v>
      </c>
      <c r="C596" s="671" t="s">
        <v>2502</v>
      </c>
      <c r="D596" s="671" t="s">
        <v>2502</v>
      </c>
      <c r="E596" s="687"/>
      <c r="F596" s="701" t="s">
        <v>1504</v>
      </c>
      <c r="G596" s="701" t="s">
        <v>1504</v>
      </c>
    </row>
    <row r="597" spans="1:7" x14ac:dyDescent="0.35">
      <c r="A597" s="669" t="s">
        <v>2595</v>
      </c>
      <c r="B597" s="702" t="s">
        <v>2671</v>
      </c>
      <c r="C597" s="707" t="s">
        <v>2502</v>
      </c>
      <c r="D597" s="671" t="s">
        <v>2502</v>
      </c>
      <c r="E597" s="687"/>
      <c r="F597" s="701" t="s">
        <v>1504</v>
      </c>
      <c r="G597" s="701" t="s">
        <v>1504</v>
      </c>
    </row>
    <row r="598" spans="1:7" x14ac:dyDescent="0.35">
      <c r="A598" s="669" t="s">
        <v>2596</v>
      </c>
      <c r="B598" s="669" t="s">
        <v>2672</v>
      </c>
      <c r="C598" s="707" t="s">
        <v>2502</v>
      </c>
      <c r="D598" s="671" t="s">
        <v>2502</v>
      </c>
      <c r="E598" s="700"/>
      <c r="F598" s="701" t="s">
        <v>1504</v>
      </c>
      <c r="G598" s="701" t="s">
        <v>1504</v>
      </c>
    </row>
    <row r="599" spans="1:7" x14ac:dyDescent="0.35">
      <c r="A599" s="669" t="s">
        <v>2597</v>
      </c>
      <c r="B599" s="669" t="s">
        <v>2673</v>
      </c>
      <c r="C599" s="707" t="s">
        <v>2502</v>
      </c>
      <c r="D599" s="671" t="s">
        <v>2502</v>
      </c>
      <c r="E599" s="700"/>
      <c r="F599" s="701" t="s">
        <v>1504</v>
      </c>
      <c r="G599" s="701" t="s">
        <v>1504</v>
      </c>
    </row>
    <row r="600" spans="1:7" x14ac:dyDescent="0.35">
      <c r="A600" s="669" t="s">
        <v>2691</v>
      </c>
      <c r="B600" s="702" t="s">
        <v>2674</v>
      </c>
      <c r="C600" s="707" t="s">
        <v>2502</v>
      </c>
      <c r="D600" s="671" t="s">
        <v>2502</v>
      </c>
      <c r="E600" s="687"/>
      <c r="F600" s="701" t="s">
        <v>1504</v>
      </c>
      <c r="G600" s="701" t="s">
        <v>1504</v>
      </c>
    </row>
    <row r="601" spans="1:7" x14ac:dyDescent="0.35">
      <c r="A601" s="669" t="s">
        <v>2692</v>
      </c>
      <c r="B601" s="702" t="s">
        <v>1716</v>
      </c>
      <c r="C601" s="671" t="s">
        <v>2502</v>
      </c>
      <c r="D601" s="671" t="s">
        <v>2502</v>
      </c>
      <c r="E601" s="687"/>
      <c r="F601" s="701" t="s">
        <v>1504</v>
      </c>
      <c r="G601" s="701" t="s">
        <v>1504</v>
      </c>
    </row>
    <row r="602" spans="1:7" x14ac:dyDescent="0.35">
      <c r="A602" s="669" t="s">
        <v>2693</v>
      </c>
      <c r="B602" s="702" t="s">
        <v>87</v>
      </c>
      <c r="C602" s="676">
        <v>0</v>
      </c>
      <c r="D602" s="748">
        <v>0</v>
      </c>
      <c r="E602" s="687"/>
      <c r="F602" s="710">
        <v>0</v>
      </c>
      <c r="G602" s="710">
        <v>0</v>
      </c>
    </row>
    <row r="603" spans="1:7" x14ac:dyDescent="0.35">
      <c r="A603" s="669" t="s">
        <v>2716</v>
      </c>
      <c r="B603" s="708"/>
      <c r="C603" s="708"/>
      <c r="D603" s="708"/>
      <c r="E603" s="708"/>
      <c r="F603" s="708"/>
      <c r="G603" s="708"/>
    </row>
    <row r="604" spans="1:7" x14ac:dyDescent="0.35">
      <c r="A604" s="669" t="s">
        <v>2717</v>
      </c>
      <c r="B604" s="708"/>
      <c r="C604" s="708"/>
      <c r="D604" s="708"/>
      <c r="E604" s="708"/>
      <c r="F604" s="708"/>
      <c r="G604" s="708"/>
    </row>
    <row r="605" spans="1:7" x14ac:dyDescent="0.35">
      <c r="A605" s="669" t="s">
        <v>2718</v>
      </c>
      <c r="B605" s="708"/>
      <c r="C605" s="708"/>
      <c r="D605" s="708"/>
      <c r="E605" s="708"/>
      <c r="F605" s="708"/>
      <c r="G605" s="708"/>
    </row>
    <row r="606" spans="1:7" x14ac:dyDescent="0.35">
      <c r="A606" s="669" t="s">
        <v>2719</v>
      </c>
      <c r="B606" s="705"/>
      <c r="C606" s="707"/>
      <c r="D606" s="739"/>
      <c r="E606" s="712"/>
      <c r="F606" s="720"/>
      <c r="G606" s="720"/>
    </row>
    <row r="607" spans="1:7" x14ac:dyDescent="0.35">
      <c r="A607" s="669" t="s">
        <v>2720</v>
      </c>
      <c r="B607" s="705"/>
      <c r="C607" s="707"/>
      <c r="D607" s="739"/>
      <c r="E607" s="712"/>
      <c r="F607" s="720"/>
      <c r="G607" s="720"/>
    </row>
    <row r="608" spans="1:7" x14ac:dyDescent="0.35">
      <c r="A608" s="669" t="s">
        <v>2721</v>
      </c>
      <c r="B608" s="705"/>
      <c r="C608" s="707"/>
      <c r="D608" s="739"/>
      <c r="E608" s="712"/>
      <c r="F608" s="720"/>
      <c r="G608" s="720"/>
    </row>
    <row r="609" spans="1:7" x14ac:dyDescent="0.35">
      <c r="A609" s="669" t="s">
        <v>2722</v>
      </c>
      <c r="B609" s="705"/>
      <c r="C609" s="707"/>
      <c r="D609" s="739"/>
      <c r="E609" s="712"/>
      <c r="F609" s="720"/>
      <c r="G609" s="720"/>
    </row>
    <row r="610" spans="1:7" x14ac:dyDescent="0.35">
      <c r="A610" s="669" t="s">
        <v>2723</v>
      </c>
      <c r="B610" s="660"/>
      <c r="C610" s="744"/>
      <c r="D610" s="745"/>
      <c r="E610" s="687"/>
      <c r="F610" s="721"/>
      <c r="G610" s="721"/>
    </row>
    <row r="611" spans="1:7" x14ac:dyDescent="0.35">
      <c r="A611" s="669" t="s">
        <v>2724</v>
      </c>
      <c r="B611" s="700"/>
      <c r="C611" s="700"/>
      <c r="D611" s="700"/>
      <c r="E611" s="700"/>
      <c r="F611" s="700"/>
      <c r="G611" s="700"/>
    </row>
    <row r="612" spans="1:7" x14ac:dyDescent="0.35">
      <c r="A612" s="669" t="s">
        <v>2725</v>
      </c>
      <c r="B612" s="700"/>
      <c r="C612" s="700"/>
      <c r="D612" s="700"/>
      <c r="E612" s="700"/>
      <c r="F612" s="700"/>
      <c r="G612" s="700"/>
    </row>
    <row r="613" spans="1:7" x14ac:dyDescent="0.35">
      <c r="A613" s="689"/>
      <c r="B613" s="689" t="s">
        <v>2598</v>
      </c>
      <c r="C613" s="689" t="s">
        <v>58</v>
      </c>
      <c r="D613" s="689" t="s">
        <v>1787</v>
      </c>
      <c r="E613" s="689"/>
      <c r="F613" s="689" t="s">
        <v>430</v>
      </c>
      <c r="G613" s="689" t="s">
        <v>1788</v>
      </c>
    </row>
    <row r="614" spans="1:7" x14ac:dyDescent="0.35">
      <c r="A614" s="669" t="s">
        <v>2599</v>
      </c>
      <c r="B614" s="702" t="s">
        <v>3333</v>
      </c>
      <c r="C614" s="671" t="s">
        <v>2502</v>
      </c>
      <c r="D614" s="671" t="s">
        <v>2502</v>
      </c>
      <c r="E614" s="687"/>
      <c r="F614" s="701" t="s">
        <v>1504</v>
      </c>
      <c r="G614" s="701" t="s">
        <v>1504</v>
      </c>
    </row>
    <row r="615" spans="1:7" x14ac:dyDescent="0.35">
      <c r="A615" s="669" t="s">
        <v>2600</v>
      </c>
      <c r="B615" s="752" t="s">
        <v>1783</v>
      </c>
      <c r="C615" s="671" t="s">
        <v>2502</v>
      </c>
      <c r="D615" s="671" t="s">
        <v>2502</v>
      </c>
      <c r="E615" s="687"/>
      <c r="F615" s="756"/>
      <c r="G615" s="701" t="s">
        <v>1504</v>
      </c>
    </row>
    <row r="616" spans="1:7" x14ac:dyDescent="0.35">
      <c r="A616" s="669" t="s">
        <v>2601</v>
      </c>
      <c r="B616" s="702" t="s">
        <v>1694</v>
      </c>
      <c r="C616" s="671" t="s">
        <v>2502</v>
      </c>
      <c r="D616" s="671" t="s">
        <v>2502</v>
      </c>
      <c r="E616" s="687"/>
      <c r="F616" s="756"/>
      <c r="G616" s="701" t="s">
        <v>1504</v>
      </c>
    </row>
    <row r="617" spans="1:7" x14ac:dyDescent="0.35">
      <c r="A617" s="669" t="s">
        <v>2602</v>
      </c>
      <c r="B617" s="669" t="s">
        <v>1716</v>
      </c>
      <c r="C617" s="671" t="s">
        <v>2502</v>
      </c>
      <c r="D617" s="671" t="s">
        <v>2502</v>
      </c>
      <c r="E617" s="687"/>
      <c r="F617" s="756"/>
      <c r="G617" s="701" t="s">
        <v>1504</v>
      </c>
    </row>
    <row r="618" spans="1:7" x14ac:dyDescent="0.35">
      <c r="A618" s="669" t="s">
        <v>2603</v>
      </c>
      <c r="B618" s="702" t="s">
        <v>87</v>
      </c>
      <c r="C618" s="676">
        <v>0</v>
      </c>
      <c r="D618" s="748">
        <v>0</v>
      </c>
      <c r="E618" s="687"/>
      <c r="F618" s="710">
        <v>0</v>
      </c>
      <c r="G618" s="710">
        <v>0</v>
      </c>
    </row>
    <row r="619" spans="1:7" x14ac:dyDescent="0.35">
      <c r="A619" s="587"/>
      <c r="B619" s="700"/>
      <c r="C619" s="700"/>
      <c r="D619" s="700"/>
      <c r="E619" s="700"/>
      <c r="F619" s="700"/>
      <c r="G619" s="700"/>
    </row>
    <row r="620" spans="1:7" ht="29" x14ac:dyDescent="0.35">
      <c r="A620" s="689"/>
      <c r="B620" s="689" t="s">
        <v>3344</v>
      </c>
      <c r="C620" s="689" t="s">
        <v>2678</v>
      </c>
      <c r="D620" s="689" t="s">
        <v>2686</v>
      </c>
      <c r="E620" s="689"/>
      <c r="F620" s="689" t="s">
        <v>2680</v>
      </c>
      <c r="G620" s="689" t="s">
        <v>3313</v>
      </c>
    </row>
    <row r="621" spans="1:7" x14ac:dyDescent="0.35">
      <c r="A621" s="669" t="s">
        <v>2604</v>
      </c>
      <c r="B621" s="702" t="s">
        <v>722</v>
      </c>
      <c r="C621" s="707" t="s">
        <v>2502</v>
      </c>
      <c r="D621" s="707" t="s">
        <v>2502</v>
      </c>
      <c r="E621" s="753"/>
      <c r="F621" s="707" t="s">
        <v>2502</v>
      </c>
      <c r="G621" s="707" t="s">
        <v>2502</v>
      </c>
    </row>
    <row r="622" spans="1:7" x14ac:dyDescent="0.35">
      <c r="A622" s="669" t="s">
        <v>2605</v>
      </c>
      <c r="B622" s="702" t="s">
        <v>723</v>
      </c>
      <c r="C622" s="707" t="s">
        <v>2502</v>
      </c>
      <c r="D622" s="707" t="s">
        <v>2502</v>
      </c>
      <c r="E622" s="753"/>
      <c r="F622" s="707" t="s">
        <v>2502</v>
      </c>
      <c r="G622" s="707" t="s">
        <v>2502</v>
      </c>
    </row>
    <row r="623" spans="1:7" x14ac:dyDescent="0.35">
      <c r="A623" s="669" t="s">
        <v>2606</v>
      </c>
      <c r="B623" s="702" t="s">
        <v>724</v>
      </c>
      <c r="C623" s="707" t="s">
        <v>2502</v>
      </c>
      <c r="D623" s="707" t="s">
        <v>2502</v>
      </c>
      <c r="E623" s="753"/>
      <c r="F623" s="707" t="s">
        <v>2502</v>
      </c>
      <c r="G623" s="707" t="s">
        <v>2502</v>
      </c>
    </row>
    <row r="624" spans="1:7" x14ac:dyDescent="0.35">
      <c r="A624" s="669" t="s">
        <v>2607</v>
      </c>
      <c r="B624" s="702" t="s">
        <v>725</v>
      </c>
      <c r="C624" s="707" t="s">
        <v>2502</v>
      </c>
      <c r="D624" s="707" t="s">
        <v>2502</v>
      </c>
      <c r="E624" s="753"/>
      <c r="F624" s="707" t="s">
        <v>2502</v>
      </c>
      <c r="G624" s="707" t="s">
        <v>2502</v>
      </c>
    </row>
    <row r="625" spans="1:7" x14ac:dyDescent="0.35">
      <c r="A625" s="669" t="s">
        <v>2608</v>
      </c>
      <c r="B625" s="702" t="s">
        <v>726</v>
      </c>
      <c r="C625" s="707" t="s">
        <v>2502</v>
      </c>
      <c r="D625" s="707" t="s">
        <v>2502</v>
      </c>
      <c r="E625" s="753"/>
      <c r="F625" s="707" t="s">
        <v>2502</v>
      </c>
      <c r="G625" s="707" t="s">
        <v>2502</v>
      </c>
    </row>
    <row r="626" spans="1:7" x14ac:dyDescent="0.35">
      <c r="A626" s="669" t="s">
        <v>2609</v>
      </c>
      <c r="B626" s="702" t="s">
        <v>727</v>
      </c>
      <c r="C626" s="707" t="s">
        <v>2502</v>
      </c>
      <c r="D626" s="707" t="s">
        <v>2502</v>
      </c>
      <c r="E626" s="753"/>
      <c r="F626" s="707" t="s">
        <v>2502</v>
      </c>
      <c r="G626" s="707" t="s">
        <v>2502</v>
      </c>
    </row>
    <row r="627" spans="1:7" x14ac:dyDescent="0.35">
      <c r="A627" s="669" t="s">
        <v>2610</v>
      </c>
      <c r="B627" s="702" t="s">
        <v>728</v>
      </c>
      <c r="C627" s="707" t="s">
        <v>2502</v>
      </c>
      <c r="D627" s="707" t="s">
        <v>2502</v>
      </c>
      <c r="E627" s="753"/>
      <c r="F627" s="707" t="s">
        <v>2502</v>
      </c>
      <c r="G627" s="707" t="s">
        <v>2502</v>
      </c>
    </row>
    <row r="628" spans="1:7" x14ac:dyDescent="0.35">
      <c r="A628" s="669" t="s">
        <v>2611</v>
      </c>
      <c r="B628" s="702" t="s">
        <v>1840</v>
      </c>
      <c r="C628" s="707" t="s">
        <v>2502</v>
      </c>
      <c r="D628" s="707" t="s">
        <v>2502</v>
      </c>
      <c r="E628" s="753"/>
      <c r="F628" s="707" t="s">
        <v>2502</v>
      </c>
      <c r="G628" s="707" t="s">
        <v>2502</v>
      </c>
    </row>
    <row r="629" spans="1:7" x14ac:dyDescent="0.35">
      <c r="A629" s="669" t="s">
        <v>2612</v>
      </c>
      <c r="B629" s="702" t="s">
        <v>1841</v>
      </c>
      <c r="C629" s="707" t="s">
        <v>2502</v>
      </c>
      <c r="D629" s="707" t="s">
        <v>2502</v>
      </c>
      <c r="E629" s="753"/>
      <c r="F629" s="707" t="s">
        <v>2502</v>
      </c>
      <c r="G629" s="707" t="s">
        <v>2502</v>
      </c>
    </row>
    <row r="630" spans="1:7" x14ac:dyDescent="0.35">
      <c r="A630" s="669" t="s">
        <v>2613</v>
      </c>
      <c r="B630" s="702" t="s">
        <v>2251</v>
      </c>
      <c r="C630" s="707" t="s">
        <v>2502</v>
      </c>
      <c r="D630" s="707" t="s">
        <v>2502</v>
      </c>
      <c r="E630" s="753"/>
      <c r="F630" s="707" t="s">
        <v>2502</v>
      </c>
      <c r="G630" s="707" t="s">
        <v>2502</v>
      </c>
    </row>
    <row r="631" spans="1:7" x14ac:dyDescent="0.35">
      <c r="A631" s="669" t="s">
        <v>2614</v>
      </c>
      <c r="B631" s="702" t="s">
        <v>729</v>
      </c>
      <c r="C631" s="707" t="s">
        <v>2502</v>
      </c>
      <c r="D631" s="707" t="s">
        <v>2502</v>
      </c>
      <c r="E631" s="753"/>
      <c r="F631" s="707" t="s">
        <v>2502</v>
      </c>
      <c r="G631" s="707" t="s">
        <v>2502</v>
      </c>
    </row>
    <row r="632" spans="1:7" ht="29" x14ac:dyDescent="0.35">
      <c r="A632" s="669" t="s">
        <v>2615</v>
      </c>
      <c r="B632" s="702" t="s">
        <v>2715</v>
      </c>
      <c r="C632" s="707" t="s">
        <v>2502</v>
      </c>
      <c r="D632" s="707" t="s">
        <v>2502</v>
      </c>
      <c r="E632" s="753"/>
      <c r="F632" s="707" t="s">
        <v>2502</v>
      </c>
      <c r="G632" s="707" t="s">
        <v>2502</v>
      </c>
    </row>
    <row r="633" spans="1:7" x14ac:dyDescent="0.35">
      <c r="A633" s="669" t="s">
        <v>2616</v>
      </c>
      <c r="B633" s="702" t="s">
        <v>85</v>
      </c>
      <c r="C633" s="707" t="s">
        <v>2502</v>
      </c>
      <c r="D633" s="707" t="s">
        <v>2502</v>
      </c>
      <c r="E633" s="753"/>
      <c r="F633" s="707" t="s">
        <v>2502</v>
      </c>
      <c r="G633" s="707" t="s">
        <v>2502</v>
      </c>
    </row>
    <row r="634" spans="1:7" x14ac:dyDescent="0.35">
      <c r="A634" s="669" t="s">
        <v>2617</v>
      </c>
      <c r="B634" s="702" t="s">
        <v>87</v>
      </c>
      <c r="C634" s="676">
        <v>0</v>
      </c>
      <c r="D634" s="676">
        <v>0</v>
      </c>
      <c r="E634" s="672"/>
      <c r="F634" s="744"/>
      <c r="G634" s="701" t="s">
        <v>1504</v>
      </c>
    </row>
    <row r="635" spans="1:7" x14ac:dyDescent="0.35">
      <c r="A635" s="669" t="s">
        <v>2618</v>
      </c>
      <c r="B635" s="669" t="s">
        <v>2681</v>
      </c>
      <c r="C635" s="700"/>
      <c r="D635" s="700"/>
      <c r="E635" s="700"/>
      <c r="F635" s="707" t="s">
        <v>2502</v>
      </c>
      <c r="G635" s="701" t="s">
        <v>1504</v>
      </c>
    </row>
    <row r="636" spans="1:7" x14ac:dyDescent="0.35">
      <c r="A636" s="669" t="s">
        <v>2619</v>
      </c>
      <c r="B636" s="700"/>
      <c r="C636" s="700"/>
      <c r="D636" s="700"/>
      <c r="E636" s="700"/>
      <c r="F636" s="700"/>
      <c r="G636" s="700"/>
    </row>
    <row r="637" spans="1:7" x14ac:dyDescent="0.35">
      <c r="A637" s="669" t="s">
        <v>2620</v>
      </c>
      <c r="B637" s="705"/>
      <c r="C637" s="587"/>
      <c r="D637" s="587"/>
      <c r="E637" s="672"/>
      <c r="F637" s="747"/>
      <c r="G637" s="747"/>
    </row>
    <row r="638" spans="1:7" x14ac:dyDescent="0.35">
      <c r="A638" s="669" t="s">
        <v>2621</v>
      </c>
      <c r="B638" s="660"/>
      <c r="C638" s="587"/>
      <c r="D638" s="587"/>
      <c r="E638" s="672"/>
      <c r="F638" s="747"/>
      <c r="G638" s="747"/>
    </row>
    <row r="639" spans="1:7" x14ac:dyDescent="0.35">
      <c r="A639" s="669" t="s">
        <v>2622</v>
      </c>
      <c r="B639" s="660"/>
      <c r="C639" s="587"/>
      <c r="D639" s="587"/>
      <c r="E639" s="672"/>
      <c r="F639" s="754"/>
      <c r="G639" s="754"/>
    </row>
  </sheetData>
  <mergeCells count="7">
    <mergeCell ref="B24:C24"/>
    <mergeCell ref="B9:C9"/>
    <mergeCell ref="B5:C5"/>
    <mergeCell ref="B6:C6"/>
    <mergeCell ref="B7:C7"/>
    <mergeCell ref="B8:C8"/>
    <mergeCell ref="B13:C13"/>
  </mergeCells>
  <hyperlinks>
    <hyperlink ref="B6" location="'F. Optional Sustainable data'!_Hlk506480454" display="1. Additional information on the residential mortgage stock" xr:uid="{C1FF5F7C-52D4-4B79-801A-02B9D1005682}"/>
    <hyperlink ref="B9" location="'F. Optional Sustainable data'!B153" display="3.  Additional information on the asset distribution" xr:uid="{FF14CC5E-058E-4D08-93CB-151D583B3838}"/>
    <hyperlink ref="B8" location="'F. Optional Sustainable data'!B59" tooltip="b59" display="2.  Additional information on the commercial mortgage stock" xr:uid="{B71E00B1-40A9-4C9C-86A2-9DABE9568227}"/>
    <hyperlink ref="B7:C7" location="'F1. HTT Sustainable M data'!B26" display="2. Additional information on the sustainable section of the mortgage stock" xr:uid="{66363325-744F-4AEB-BB1A-261525E0DC78}"/>
    <hyperlink ref="B8:C8" location="'F1. HTT Sustainable M data'!B211" tooltip="b59" display="2A. Sustainable Residential Cover Pool" xr:uid="{2C9BCBCC-0058-42DF-95C4-2B201E5CA796}"/>
    <hyperlink ref="B9:C9" location="'F1. HTT Sustainable M data'!B401" display="2B. Commercial Cover Pool" xr:uid="{08B53850-7FD4-49EB-A48E-E0BAE380D5D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3A87-C306-4688-B557-B7FB8F1853D1}">
  <sheetPr codeName="Feuil17">
    <tabColor rgb="FF243386"/>
  </sheetPr>
  <dimension ref="A1:N220"/>
  <sheetViews>
    <sheetView topLeftCell="A188" zoomScaleNormal="100" workbookViewId="0">
      <selection activeCell="C224" sqref="C224"/>
    </sheetView>
  </sheetViews>
  <sheetFormatPr baseColWidth="10" defaultColWidth="8.81640625" defaultRowHeight="14.5" outlineLevelRow="1" x14ac:dyDescent="0.35"/>
  <cols>
    <col min="1" max="1" width="12.1796875" style="595" customWidth="1"/>
    <col min="2" max="2" width="60.7265625" style="595" customWidth="1"/>
    <col min="3" max="4" width="40.7265625" style="595" customWidth="1"/>
    <col min="5" max="5" width="7.26953125" style="595" customWidth="1"/>
    <col min="6" max="6" width="42.81640625" style="595" customWidth="1"/>
    <col min="7" max="7" width="40.7265625" style="589" customWidth="1"/>
    <col min="8" max="8" width="7.26953125" style="595" customWidth="1"/>
    <col min="9" max="9" width="71.81640625" style="595" customWidth="1"/>
    <col min="10" max="11" width="47.7265625" style="595" customWidth="1"/>
    <col min="12" max="12" width="7.26953125" style="595" customWidth="1"/>
    <col min="13" max="13" width="25.7265625" style="595" customWidth="1"/>
    <col min="14" max="14" width="25.7265625" style="589" customWidth="1"/>
    <col min="15" max="16384" width="8.81640625" style="612"/>
  </cols>
  <sheetData>
    <row r="1" spans="1:14" ht="31" x14ac:dyDescent="0.35">
      <c r="A1" s="588" t="s">
        <v>2726</v>
      </c>
      <c r="B1" s="588"/>
      <c r="C1" s="589"/>
      <c r="D1" s="589"/>
      <c r="E1" s="589"/>
      <c r="F1" s="590" t="s">
        <v>3331</v>
      </c>
      <c r="H1" s="589"/>
      <c r="I1" s="588"/>
      <c r="J1" s="589"/>
      <c r="K1" s="589"/>
      <c r="L1" s="589"/>
      <c r="M1" s="589"/>
    </row>
    <row r="2" spans="1:14" ht="15" thickBot="1" x14ac:dyDescent="0.4">
      <c r="A2" s="589"/>
      <c r="B2" s="589"/>
      <c r="C2" s="589"/>
      <c r="D2" s="589"/>
      <c r="E2" s="589"/>
      <c r="F2" s="589"/>
      <c r="H2" s="592"/>
      <c r="L2" s="589"/>
      <c r="M2" s="589"/>
    </row>
    <row r="3" spans="1:14" ht="19" thickBot="1" x14ac:dyDescent="0.4">
      <c r="A3" s="593"/>
      <c r="B3" s="594" t="s">
        <v>22</v>
      </c>
      <c r="C3" s="620" t="s">
        <v>3297</v>
      </c>
      <c r="D3" s="593"/>
      <c r="E3" s="593"/>
      <c r="F3" s="593"/>
      <c r="G3" s="593"/>
      <c r="H3" s="592"/>
      <c r="L3" s="589"/>
      <c r="M3" s="589"/>
    </row>
    <row r="4" spans="1:14" ht="15" thickBot="1" x14ac:dyDescent="0.4">
      <c r="H4" s="592"/>
      <c r="L4" s="589"/>
      <c r="M4" s="589"/>
    </row>
    <row r="5" spans="1:14" ht="18.5" x14ac:dyDescent="0.35">
      <c r="B5" s="621" t="s">
        <v>2727</v>
      </c>
      <c r="C5" s="596"/>
      <c r="E5" s="597"/>
      <c r="F5" s="597"/>
      <c r="H5" s="592"/>
      <c r="L5" s="589"/>
      <c r="M5" s="589"/>
    </row>
    <row r="6" spans="1:14" ht="18.5" x14ac:dyDescent="0.35">
      <c r="B6" s="622" t="s">
        <v>2728</v>
      </c>
      <c r="C6" s="596"/>
      <c r="E6" s="597"/>
      <c r="F6" s="597"/>
      <c r="H6" s="592"/>
      <c r="L6" s="589"/>
      <c r="M6" s="589"/>
    </row>
    <row r="7" spans="1:14" ht="15" thickBot="1" x14ac:dyDescent="0.4">
      <c r="B7" s="623" t="s">
        <v>2729</v>
      </c>
      <c r="H7" s="592"/>
      <c r="L7" s="589"/>
      <c r="M7" s="589"/>
    </row>
    <row r="8" spans="1:14" s="625" customFormat="1" x14ac:dyDescent="0.35">
      <c r="A8" s="595"/>
      <c r="B8" s="624"/>
      <c r="C8" s="595"/>
      <c r="D8" s="595"/>
      <c r="E8" s="595"/>
      <c r="F8" s="595"/>
      <c r="G8" s="589"/>
      <c r="H8" s="592"/>
      <c r="I8" s="595"/>
      <c r="J8" s="595"/>
      <c r="K8" s="595"/>
      <c r="L8" s="589"/>
      <c r="M8" s="589"/>
      <c r="N8" s="589"/>
    </row>
    <row r="9" spans="1:14" s="625" customFormat="1" ht="18.75" customHeight="1" x14ac:dyDescent="0.35">
      <c r="A9" s="598"/>
      <c r="B9" s="916" t="s">
        <v>2730</v>
      </c>
      <c r="C9" s="916"/>
      <c r="D9" s="598"/>
      <c r="E9" s="598"/>
      <c r="F9" s="598"/>
      <c r="G9" s="598"/>
      <c r="H9" s="592"/>
      <c r="I9" s="595"/>
      <c r="J9" s="595"/>
      <c r="K9" s="595"/>
      <c r="L9" s="589"/>
      <c r="M9" s="589"/>
      <c r="N9" s="589"/>
    </row>
    <row r="10" spans="1:14" s="625" customFormat="1" ht="18.75" customHeight="1" x14ac:dyDescent="0.35">
      <c r="A10" s="599"/>
      <c r="B10" s="599" t="s">
        <v>1848</v>
      </c>
      <c r="C10" s="599" t="s">
        <v>58</v>
      </c>
      <c r="D10" s="599" t="s">
        <v>1431</v>
      </c>
      <c r="E10" s="599"/>
      <c r="F10" s="599" t="s">
        <v>2731</v>
      </c>
      <c r="G10" s="599" t="s">
        <v>2732</v>
      </c>
      <c r="H10" s="592"/>
      <c r="I10" s="595"/>
      <c r="J10" s="595"/>
      <c r="K10" s="595"/>
      <c r="L10" s="589"/>
      <c r="M10" s="589"/>
      <c r="N10" s="589"/>
    </row>
    <row r="11" spans="1:14" s="625" customFormat="1" x14ac:dyDescent="0.35">
      <c r="A11" s="595" t="s">
        <v>2733</v>
      </c>
      <c r="B11" s="600" t="s">
        <v>2734</v>
      </c>
      <c r="C11" s="601"/>
      <c r="D11" s="602"/>
      <c r="E11" s="592"/>
      <c r="F11" s="603" t="s">
        <v>1504</v>
      </c>
      <c r="G11" s="603"/>
      <c r="H11" s="592"/>
      <c r="I11" s="595"/>
      <c r="J11" s="595"/>
      <c r="K11" s="595"/>
      <c r="L11" s="589"/>
      <c r="M11" s="589"/>
      <c r="N11" s="589"/>
    </row>
    <row r="12" spans="1:14" s="625" customFormat="1" x14ac:dyDescent="0.35">
      <c r="A12" s="595" t="s">
        <v>2735</v>
      </c>
      <c r="B12" s="611" t="s">
        <v>2736</v>
      </c>
      <c r="C12" s="601"/>
      <c r="D12" s="602"/>
      <c r="E12" s="592"/>
      <c r="F12" s="603"/>
      <c r="G12" s="603"/>
      <c r="H12" s="592"/>
      <c r="I12" s="595"/>
      <c r="J12" s="595"/>
      <c r="K12" s="595"/>
      <c r="L12" s="589"/>
      <c r="M12" s="589"/>
      <c r="N12" s="589"/>
    </row>
    <row r="13" spans="1:14" s="625" customFormat="1" x14ac:dyDescent="0.35">
      <c r="A13" s="595" t="s">
        <v>2737</v>
      </c>
      <c r="B13" s="611" t="s">
        <v>2738</v>
      </c>
      <c r="C13" s="601"/>
      <c r="D13" s="602"/>
      <c r="E13" s="592"/>
      <c r="F13" s="603"/>
      <c r="G13" s="603"/>
      <c r="H13" s="592"/>
      <c r="I13" s="595"/>
      <c r="J13" s="595"/>
      <c r="K13" s="595"/>
      <c r="L13" s="589"/>
      <c r="M13" s="589"/>
      <c r="N13" s="589"/>
    </row>
    <row r="14" spans="1:14" s="625" customFormat="1" x14ac:dyDescent="0.35">
      <c r="A14" s="595" t="s">
        <v>2739</v>
      </c>
      <c r="B14" s="611" t="s">
        <v>2740</v>
      </c>
      <c r="C14" s="601"/>
      <c r="D14" s="602"/>
      <c r="E14" s="592"/>
      <c r="F14" s="603"/>
      <c r="G14" s="603"/>
      <c r="H14" s="592"/>
      <c r="I14" s="595"/>
      <c r="J14" s="595"/>
      <c r="K14" s="595"/>
      <c r="L14" s="589"/>
      <c r="M14" s="589"/>
      <c r="N14" s="589"/>
    </row>
    <row r="15" spans="1:14" s="625" customFormat="1" x14ac:dyDescent="0.35">
      <c r="A15" s="595"/>
      <c r="B15" s="611" t="s">
        <v>2741</v>
      </c>
      <c r="C15" s="601"/>
      <c r="D15" s="602"/>
      <c r="E15" s="592"/>
      <c r="F15" s="603"/>
      <c r="G15" s="603"/>
      <c r="H15" s="592"/>
      <c r="I15" s="595"/>
      <c r="J15" s="595"/>
      <c r="K15" s="595"/>
      <c r="L15" s="589"/>
      <c r="M15" s="589"/>
      <c r="N15" s="589"/>
    </row>
    <row r="16" spans="1:14" s="625" customFormat="1" x14ac:dyDescent="0.35">
      <c r="A16" s="595" t="s">
        <v>2742</v>
      </c>
      <c r="B16" s="604" t="s">
        <v>2743</v>
      </c>
      <c r="C16" s="601">
        <f>+C18+C20</f>
        <v>904.53321290999997</v>
      </c>
      <c r="D16" s="601">
        <f>+D18+D20</f>
        <v>187</v>
      </c>
      <c r="E16" s="592"/>
      <c r="F16" s="603">
        <v>2.7144604718655152E-2</v>
      </c>
      <c r="G16" s="603">
        <v>1.4847751002421692E-3</v>
      </c>
      <c r="H16" s="592"/>
      <c r="I16" s="595"/>
      <c r="J16" s="595"/>
      <c r="K16" s="595"/>
      <c r="L16" s="589"/>
      <c r="M16" s="589"/>
      <c r="N16" s="589"/>
    </row>
    <row r="17" spans="1:14" s="625" customFormat="1" x14ac:dyDescent="0.35">
      <c r="A17" s="595" t="s">
        <v>2744</v>
      </c>
      <c r="B17" s="611" t="s">
        <v>2736</v>
      </c>
      <c r="C17" s="601"/>
      <c r="D17" s="602"/>
      <c r="E17" s="592"/>
      <c r="F17" s="603"/>
      <c r="G17" s="603"/>
      <c r="H17" s="592"/>
      <c r="I17" s="595"/>
      <c r="J17" s="595"/>
      <c r="K17" s="595"/>
      <c r="L17" s="589"/>
      <c r="M17" s="589"/>
      <c r="N17" s="589"/>
    </row>
    <row r="18" spans="1:14" s="625" customFormat="1" x14ac:dyDescent="0.35">
      <c r="A18" s="595" t="s">
        <v>2745</v>
      </c>
      <c r="B18" s="611" t="s">
        <v>2738</v>
      </c>
      <c r="C18" s="601">
        <v>457.59251371999994</v>
      </c>
      <c r="D18" s="602">
        <v>59</v>
      </c>
      <c r="E18" s="592"/>
      <c r="F18" s="603"/>
      <c r="G18" s="603"/>
      <c r="H18" s="592"/>
      <c r="I18" s="595"/>
      <c r="J18" s="595"/>
      <c r="K18" s="595"/>
      <c r="L18" s="589"/>
      <c r="M18" s="589"/>
      <c r="N18" s="589"/>
    </row>
    <row r="19" spans="1:14" s="625" customFormat="1" x14ac:dyDescent="0.35">
      <c r="A19" s="595" t="s">
        <v>2746</v>
      </c>
      <c r="B19" s="611" t="s">
        <v>2740</v>
      </c>
      <c r="C19" s="601"/>
      <c r="D19" s="602"/>
      <c r="E19" s="592"/>
      <c r="F19" s="603"/>
      <c r="G19" s="603"/>
      <c r="H19" s="592"/>
      <c r="I19" s="595"/>
      <c r="J19" s="595"/>
      <c r="K19" s="595"/>
      <c r="L19" s="589"/>
      <c r="M19" s="589"/>
      <c r="N19" s="589"/>
    </row>
    <row r="20" spans="1:14" s="625" customFormat="1" x14ac:dyDescent="0.35">
      <c r="A20" s="595"/>
      <c r="B20" s="611" t="s">
        <v>2741</v>
      </c>
      <c r="C20" s="601">
        <v>446.94069919000003</v>
      </c>
      <c r="D20" s="602">
        <v>128</v>
      </c>
      <c r="E20" s="592"/>
      <c r="F20" s="603"/>
      <c r="G20" s="603"/>
      <c r="H20" s="592"/>
      <c r="I20" s="595"/>
      <c r="J20" s="595"/>
      <c r="K20" s="595"/>
      <c r="L20" s="589"/>
      <c r="M20" s="589"/>
      <c r="N20" s="589"/>
    </row>
    <row r="21" spans="1:14" s="625" customFormat="1" x14ac:dyDescent="0.35">
      <c r="A21" s="595" t="s">
        <v>2747</v>
      </c>
      <c r="B21" s="604" t="s">
        <v>1856</v>
      </c>
      <c r="C21" s="601"/>
      <c r="D21" s="602"/>
      <c r="E21" s="592"/>
      <c r="F21" s="603" t="s">
        <v>1504</v>
      </c>
      <c r="G21" s="603"/>
      <c r="H21" s="592"/>
      <c r="I21" s="595"/>
      <c r="J21" s="595"/>
      <c r="K21" s="595"/>
      <c r="L21" s="589"/>
      <c r="M21" s="589"/>
      <c r="N21" s="589"/>
    </row>
    <row r="22" spans="1:14" s="625" customFormat="1" x14ac:dyDescent="0.35">
      <c r="A22" s="595" t="s">
        <v>2748</v>
      </c>
      <c r="B22" s="604" t="s">
        <v>2749</v>
      </c>
      <c r="C22" s="605">
        <f>SUM(C11,C16,C21)</f>
        <v>904.53321290999997</v>
      </c>
      <c r="D22" s="606">
        <f>SUM(D11,D16,D21)</f>
        <v>187</v>
      </c>
      <c r="E22" s="592"/>
      <c r="F22" s="603">
        <f>SUM(F11:F21)</f>
        <v>2.7144604718655152E-2</v>
      </c>
      <c r="G22" s="603">
        <f>SUM(G11:G21)</f>
        <v>1.4847751002421692E-3</v>
      </c>
      <c r="H22" s="592"/>
      <c r="I22" s="595"/>
      <c r="J22" s="595"/>
      <c r="K22" s="595"/>
      <c r="L22" s="589"/>
      <c r="M22" s="589"/>
      <c r="N22" s="589"/>
    </row>
    <row r="23" spans="1:14" s="625" customFormat="1" x14ac:dyDescent="0.35">
      <c r="A23" s="604" t="s">
        <v>2750</v>
      </c>
      <c r="B23" s="607" t="s">
        <v>89</v>
      </c>
      <c r="C23" s="605"/>
      <c r="D23" s="606"/>
      <c r="E23" s="592"/>
      <c r="F23" s="603"/>
      <c r="G23" s="603"/>
      <c r="H23" s="592"/>
      <c r="I23" s="595"/>
      <c r="J23" s="595"/>
      <c r="K23" s="595"/>
      <c r="L23" s="589"/>
      <c r="M23" s="589"/>
      <c r="N23" s="589"/>
    </row>
    <row r="24" spans="1:14" s="625" customFormat="1" x14ac:dyDescent="0.35">
      <c r="A24" s="604" t="s">
        <v>2751</v>
      </c>
      <c r="B24" s="607" t="s">
        <v>89</v>
      </c>
      <c r="C24" s="605"/>
      <c r="D24" s="606"/>
      <c r="E24" s="592"/>
      <c r="F24" s="603"/>
      <c r="G24" s="603"/>
      <c r="H24" s="592"/>
      <c r="I24" s="595"/>
      <c r="J24" s="595"/>
      <c r="K24" s="595"/>
      <c r="L24" s="589"/>
      <c r="M24" s="589"/>
      <c r="N24" s="589"/>
    </row>
    <row r="25" spans="1:14" s="625" customFormat="1" x14ac:dyDescent="0.35">
      <c r="A25" s="604" t="s">
        <v>2752</v>
      </c>
      <c r="B25" s="607" t="s">
        <v>89</v>
      </c>
      <c r="C25" s="605"/>
      <c r="D25" s="606"/>
      <c r="E25" s="592"/>
      <c r="F25" s="603"/>
      <c r="G25" s="603"/>
      <c r="H25" s="592"/>
      <c r="I25" s="595"/>
      <c r="J25" s="595"/>
      <c r="K25" s="595"/>
      <c r="L25" s="589"/>
      <c r="M25" s="589"/>
      <c r="N25" s="589"/>
    </row>
    <row r="26" spans="1:14" s="625" customFormat="1" x14ac:dyDescent="0.35">
      <c r="A26" s="604" t="s">
        <v>2753</v>
      </c>
      <c r="B26" s="607" t="s">
        <v>89</v>
      </c>
      <c r="C26" s="605"/>
      <c r="D26" s="606"/>
      <c r="E26" s="592"/>
      <c r="F26" s="603"/>
      <c r="G26" s="603"/>
      <c r="H26" s="592"/>
      <c r="I26" s="595"/>
      <c r="J26" s="595"/>
      <c r="K26" s="595"/>
      <c r="L26" s="589"/>
      <c r="M26" s="589"/>
      <c r="N26" s="589"/>
    </row>
    <row r="27" spans="1:14" s="625" customFormat="1" x14ac:dyDescent="0.35">
      <c r="A27" s="604" t="s">
        <v>2754</v>
      </c>
      <c r="B27" s="607" t="s">
        <v>89</v>
      </c>
      <c r="C27" s="605"/>
      <c r="D27" s="606"/>
      <c r="E27" s="592"/>
      <c r="F27" s="603"/>
      <c r="G27" s="603"/>
      <c r="H27" s="592"/>
      <c r="I27" s="595"/>
      <c r="J27" s="595"/>
      <c r="K27" s="595"/>
      <c r="L27" s="589"/>
      <c r="M27" s="589"/>
      <c r="N27" s="589"/>
    </row>
    <row r="28" spans="1:14" s="625" customFormat="1" x14ac:dyDescent="0.35">
      <c r="A28" s="604"/>
      <c r="B28" s="607"/>
      <c r="C28" s="605"/>
      <c r="D28" s="606"/>
      <c r="E28" s="592"/>
      <c r="F28" s="603"/>
      <c r="G28" s="603"/>
      <c r="H28" s="592"/>
      <c r="I28" s="595"/>
      <c r="J28" s="595"/>
      <c r="K28" s="595"/>
      <c r="L28" s="589"/>
      <c r="M28" s="589"/>
      <c r="N28" s="589"/>
    </row>
    <row r="29" spans="1:14" s="625" customFormat="1" x14ac:dyDescent="0.35">
      <c r="A29" s="604"/>
      <c r="B29" s="607"/>
      <c r="C29" s="605"/>
      <c r="D29" s="606"/>
      <c r="E29" s="592"/>
      <c r="F29" s="603"/>
      <c r="G29" s="603"/>
      <c r="H29" s="592"/>
      <c r="I29" s="595"/>
      <c r="J29" s="595"/>
      <c r="K29" s="595"/>
      <c r="L29" s="589"/>
      <c r="M29" s="589"/>
      <c r="N29" s="589"/>
    </row>
    <row r="30" spans="1:14" s="625" customFormat="1" ht="15" customHeight="1" x14ac:dyDescent="0.35">
      <c r="A30" s="599"/>
      <c r="B30" s="599" t="s">
        <v>2755</v>
      </c>
      <c r="C30" s="599" t="s">
        <v>58</v>
      </c>
      <c r="D30" s="599" t="s">
        <v>1431</v>
      </c>
      <c r="E30" s="599"/>
      <c r="F30" s="599" t="s">
        <v>2731</v>
      </c>
      <c r="G30" s="599" t="s">
        <v>2732</v>
      </c>
      <c r="H30" s="592"/>
      <c r="I30" s="595"/>
      <c r="J30" s="595"/>
      <c r="K30" s="595"/>
      <c r="L30" s="589"/>
      <c r="M30" s="589"/>
      <c r="N30" s="589"/>
    </row>
    <row r="31" spans="1:14" s="625" customFormat="1" x14ac:dyDescent="0.35">
      <c r="A31" s="595" t="s">
        <v>2756</v>
      </c>
      <c r="B31" s="605" t="s">
        <v>2757</v>
      </c>
      <c r="C31" s="601"/>
      <c r="D31" s="602"/>
      <c r="E31" s="592"/>
      <c r="F31" s="603" t="s">
        <v>1504</v>
      </c>
      <c r="G31" s="603"/>
      <c r="H31" s="592"/>
      <c r="I31" s="595"/>
      <c r="J31" s="595"/>
      <c r="K31" s="595"/>
      <c r="L31" s="589"/>
      <c r="M31" s="589"/>
      <c r="N31" s="589"/>
    </row>
    <row r="32" spans="1:14" s="625" customFormat="1" x14ac:dyDescent="0.35">
      <c r="A32" s="595" t="s">
        <v>2758</v>
      </c>
      <c r="B32" s="605" t="s">
        <v>2759</v>
      </c>
      <c r="C32" s="601"/>
      <c r="D32" s="602"/>
      <c r="E32" s="592"/>
      <c r="F32" s="603" t="s">
        <v>1504</v>
      </c>
      <c r="G32" s="603"/>
      <c r="H32" s="592"/>
      <c r="I32" s="595"/>
      <c r="J32" s="595"/>
      <c r="K32" s="595"/>
      <c r="L32" s="589"/>
      <c r="M32" s="589"/>
      <c r="N32" s="589"/>
    </row>
    <row r="33" spans="1:14" s="625" customFormat="1" x14ac:dyDescent="0.35">
      <c r="A33" s="595" t="s">
        <v>2760</v>
      </c>
      <c r="B33" s="605" t="s">
        <v>2761</v>
      </c>
      <c r="C33" s="601"/>
      <c r="D33" s="602"/>
      <c r="E33" s="592"/>
      <c r="F33" s="603" t="s">
        <v>1504</v>
      </c>
      <c r="G33" s="603"/>
      <c r="H33" s="592"/>
      <c r="I33" s="595"/>
      <c r="J33" s="595"/>
      <c r="K33" s="595"/>
      <c r="L33" s="589"/>
      <c r="M33" s="589"/>
      <c r="N33" s="589"/>
    </row>
    <row r="34" spans="1:14" s="625" customFormat="1" ht="29" x14ac:dyDescent="0.35">
      <c r="A34" s="595" t="s">
        <v>2762</v>
      </c>
      <c r="B34" s="605" t="s">
        <v>2763</v>
      </c>
      <c r="C34" s="601"/>
      <c r="D34" s="602"/>
      <c r="E34" s="592"/>
      <c r="F34" s="603" t="s">
        <v>1504</v>
      </c>
      <c r="G34" s="603"/>
      <c r="H34" s="592"/>
      <c r="I34" s="595"/>
      <c r="J34" s="595"/>
      <c r="K34" s="595"/>
      <c r="L34" s="589"/>
      <c r="M34" s="589"/>
      <c r="N34" s="589"/>
    </row>
    <row r="35" spans="1:14" s="625" customFormat="1" x14ac:dyDescent="0.35">
      <c r="A35" s="595" t="s">
        <v>2764</v>
      </c>
      <c r="B35" s="605" t="s">
        <v>2765</v>
      </c>
      <c r="C35" s="601"/>
      <c r="D35" s="602"/>
      <c r="E35" s="592"/>
      <c r="F35" s="603" t="s">
        <v>1504</v>
      </c>
      <c r="G35" s="603"/>
      <c r="H35" s="592"/>
      <c r="I35" s="595"/>
      <c r="J35" s="595"/>
      <c r="K35" s="595"/>
      <c r="L35" s="589"/>
      <c r="M35" s="589"/>
      <c r="N35" s="589"/>
    </row>
    <row r="36" spans="1:14" s="625" customFormat="1" x14ac:dyDescent="0.35">
      <c r="A36" s="595" t="s">
        <v>2766</v>
      </c>
      <c r="B36" s="605" t="s">
        <v>2767</v>
      </c>
      <c r="C36" s="601"/>
      <c r="D36" s="602"/>
      <c r="E36" s="592"/>
      <c r="F36" s="603" t="s">
        <v>1504</v>
      </c>
      <c r="G36" s="603"/>
      <c r="H36" s="592"/>
      <c r="I36" s="595"/>
      <c r="J36" s="595"/>
      <c r="K36" s="595"/>
      <c r="L36" s="589"/>
      <c r="M36" s="589"/>
      <c r="N36" s="589"/>
    </row>
    <row r="37" spans="1:14" s="625" customFormat="1" x14ac:dyDescent="0.35">
      <c r="A37" s="595" t="s">
        <v>2768</v>
      </c>
      <c r="B37" s="605" t="s">
        <v>2769</v>
      </c>
      <c r="C37" s="601"/>
      <c r="D37" s="602"/>
      <c r="E37" s="592"/>
      <c r="F37" s="603" t="s">
        <v>1504</v>
      </c>
      <c r="G37" s="603"/>
      <c r="H37" s="592"/>
      <c r="I37" s="595"/>
      <c r="J37" s="595"/>
      <c r="K37" s="595"/>
      <c r="L37" s="589"/>
      <c r="M37" s="589"/>
      <c r="N37" s="589"/>
    </row>
    <row r="38" spans="1:14" s="625" customFormat="1" x14ac:dyDescent="0.35">
      <c r="A38" s="595" t="s">
        <v>2770</v>
      </c>
      <c r="B38" s="605" t="s">
        <v>2771</v>
      </c>
      <c r="C38" s="601"/>
      <c r="D38" s="602"/>
      <c r="E38" s="592"/>
      <c r="F38" s="603" t="s">
        <v>1504</v>
      </c>
      <c r="G38" s="603"/>
      <c r="H38" s="592"/>
      <c r="I38" s="595"/>
      <c r="J38" s="595"/>
      <c r="K38" s="595"/>
      <c r="L38" s="589"/>
      <c r="M38" s="589"/>
      <c r="N38" s="589"/>
    </row>
    <row r="39" spans="1:14" s="625" customFormat="1" ht="29" x14ac:dyDescent="0.35">
      <c r="A39" s="595" t="s">
        <v>2772</v>
      </c>
      <c r="B39" s="605" t="s">
        <v>2773</v>
      </c>
      <c r="C39" s="601"/>
      <c r="D39" s="602"/>
      <c r="E39" s="592"/>
      <c r="F39" s="603" t="s">
        <v>1504</v>
      </c>
      <c r="G39" s="603"/>
      <c r="H39" s="592"/>
      <c r="I39" s="595"/>
      <c r="J39" s="595"/>
      <c r="K39" s="595"/>
      <c r="L39" s="589"/>
      <c r="M39" s="589"/>
      <c r="N39" s="589"/>
    </row>
    <row r="40" spans="1:14" s="625" customFormat="1" x14ac:dyDescent="0.35">
      <c r="A40" s="595" t="s">
        <v>2774</v>
      </c>
      <c r="B40" s="605" t="s">
        <v>2775</v>
      </c>
      <c r="C40" s="601">
        <v>457.59251371999994</v>
      </c>
      <c r="D40" s="602">
        <v>59</v>
      </c>
      <c r="E40" s="592"/>
      <c r="F40" s="603">
        <v>1.3732130263282079E-2</v>
      </c>
      <c r="G40" s="603">
        <v>4.6845845408710152E-4</v>
      </c>
      <c r="H40" s="592"/>
      <c r="I40" s="595"/>
      <c r="J40" s="595"/>
      <c r="K40" s="595"/>
      <c r="L40" s="589"/>
      <c r="M40" s="589"/>
      <c r="N40" s="589"/>
    </row>
    <row r="41" spans="1:14" s="625" customFormat="1" x14ac:dyDescent="0.35">
      <c r="A41" s="595" t="s">
        <v>2776</v>
      </c>
      <c r="B41" s="605" t="s">
        <v>2777</v>
      </c>
      <c r="C41" s="601"/>
      <c r="D41" s="602"/>
      <c r="E41" s="592"/>
      <c r="F41" s="603" t="s">
        <v>1504</v>
      </c>
      <c r="G41" s="603"/>
      <c r="H41" s="592"/>
      <c r="I41" s="595"/>
      <c r="J41" s="595"/>
      <c r="K41" s="595"/>
      <c r="L41" s="589"/>
      <c r="M41" s="589"/>
      <c r="N41" s="589"/>
    </row>
    <row r="42" spans="1:14" s="625" customFormat="1" x14ac:dyDescent="0.35">
      <c r="A42" s="595" t="s">
        <v>2778</v>
      </c>
      <c r="B42" s="605" t="s">
        <v>2779</v>
      </c>
      <c r="C42" s="601">
        <v>446.94069919000003</v>
      </c>
      <c r="D42" s="602">
        <v>128</v>
      </c>
      <c r="E42" s="592"/>
      <c r="F42" s="603">
        <v>1.3412474455373073E-2</v>
      </c>
      <c r="G42" s="603">
        <v>1.0163166461550678E-3</v>
      </c>
      <c r="H42" s="592"/>
      <c r="I42" s="595"/>
      <c r="J42" s="595"/>
      <c r="K42" s="595"/>
      <c r="L42" s="589"/>
      <c r="M42" s="589"/>
      <c r="N42" s="589"/>
    </row>
    <row r="43" spans="1:14" s="625" customFormat="1" x14ac:dyDescent="0.35">
      <c r="A43" s="595" t="s">
        <v>2780</v>
      </c>
      <c r="B43" s="608" t="s">
        <v>2781</v>
      </c>
      <c r="C43" s="601"/>
      <c r="D43" s="602"/>
      <c r="E43" s="592"/>
      <c r="F43" s="603" t="s">
        <v>1504</v>
      </c>
      <c r="G43" s="603"/>
      <c r="H43" s="592"/>
      <c r="I43" s="595"/>
      <c r="J43" s="595"/>
      <c r="K43" s="595"/>
      <c r="L43" s="589"/>
      <c r="M43" s="589"/>
      <c r="N43" s="589"/>
    </row>
    <row r="44" spans="1:14" s="625" customFormat="1" x14ac:dyDescent="0.35">
      <c r="A44" s="595" t="s">
        <v>2782</v>
      </c>
      <c r="B44" s="608" t="s">
        <v>2783</v>
      </c>
      <c r="C44" s="601"/>
      <c r="D44" s="602"/>
      <c r="E44" s="592"/>
      <c r="F44" s="603" t="s">
        <v>1504</v>
      </c>
      <c r="G44" s="603"/>
      <c r="H44" s="592"/>
      <c r="I44" s="595"/>
      <c r="J44" s="595"/>
      <c r="K44" s="595"/>
      <c r="L44" s="589"/>
      <c r="M44" s="589"/>
      <c r="N44" s="589"/>
    </row>
    <row r="45" spans="1:14" s="625" customFormat="1" x14ac:dyDescent="0.35">
      <c r="A45" s="595" t="s">
        <v>2784</v>
      </c>
      <c r="B45" s="608" t="s">
        <v>2785</v>
      </c>
      <c r="C45" s="601"/>
      <c r="D45" s="602"/>
      <c r="E45" s="592"/>
      <c r="F45" s="603" t="s">
        <v>1504</v>
      </c>
      <c r="G45" s="603"/>
      <c r="H45" s="592"/>
      <c r="I45" s="595"/>
      <c r="J45" s="595"/>
      <c r="K45" s="595"/>
      <c r="L45" s="589"/>
      <c r="M45" s="589"/>
      <c r="N45" s="589"/>
    </row>
    <row r="46" spans="1:14" s="625" customFormat="1" x14ac:dyDescent="0.35">
      <c r="A46" s="595" t="s">
        <v>2786</v>
      </c>
      <c r="B46" s="604" t="s">
        <v>3340</v>
      </c>
      <c r="C46" s="605"/>
      <c r="D46" s="606"/>
      <c r="E46" s="592"/>
      <c r="F46" s="603"/>
      <c r="G46" s="603"/>
      <c r="H46" s="592"/>
      <c r="I46" s="595"/>
      <c r="J46" s="595"/>
      <c r="K46" s="595"/>
      <c r="L46" s="589"/>
      <c r="M46" s="589"/>
      <c r="N46" s="589"/>
    </row>
    <row r="47" spans="1:14" s="625" customFormat="1" x14ac:dyDescent="0.35">
      <c r="A47" s="595" t="s">
        <v>3339</v>
      </c>
      <c r="B47" s="604" t="s">
        <v>2749</v>
      </c>
      <c r="C47" s="605">
        <f>+C40+C42</f>
        <v>904.53321290999997</v>
      </c>
      <c r="D47" s="606">
        <f>+D40+D42</f>
        <v>187</v>
      </c>
      <c r="E47" s="592"/>
      <c r="F47" s="603">
        <f>SUM(F32:F46)</f>
        <v>2.7144604718655152E-2</v>
      </c>
      <c r="G47" s="603">
        <f>SUM(G32:G46)</f>
        <v>1.4847751002421694E-3</v>
      </c>
      <c r="H47" s="592"/>
      <c r="I47" s="595"/>
      <c r="J47" s="595"/>
      <c r="K47" s="595"/>
      <c r="L47" s="589"/>
      <c r="M47" s="589"/>
      <c r="N47" s="589"/>
    </row>
    <row r="48" spans="1:14" s="625" customFormat="1" x14ac:dyDescent="0.35">
      <c r="A48" s="595"/>
      <c r="B48" s="604"/>
      <c r="C48" s="605"/>
      <c r="D48" s="606"/>
      <c r="E48" s="592"/>
      <c r="F48" s="603"/>
      <c r="G48" s="603"/>
      <c r="H48" s="592"/>
      <c r="I48" s="595"/>
      <c r="J48" s="595"/>
      <c r="K48" s="595"/>
      <c r="L48" s="589"/>
      <c r="M48" s="589"/>
      <c r="N48" s="589"/>
    </row>
    <row r="49" spans="1:14" ht="18.5" x14ac:dyDescent="0.35">
      <c r="A49" s="598"/>
      <c r="B49" s="598" t="s">
        <v>2729</v>
      </c>
      <c r="C49" s="626"/>
      <c r="D49" s="626"/>
      <c r="E49" s="626"/>
      <c r="F49" s="626"/>
      <c r="G49" s="627"/>
      <c r="H49" s="592"/>
      <c r="I49" s="604"/>
      <c r="J49" s="597"/>
      <c r="K49" s="597"/>
      <c r="L49" s="597"/>
      <c r="M49" s="597"/>
    </row>
    <row r="50" spans="1:14" ht="15" customHeight="1" x14ac:dyDescent="0.35">
      <c r="A50" s="599"/>
      <c r="B50" s="628" t="s">
        <v>734</v>
      </c>
      <c r="C50" s="599"/>
      <c r="D50" s="599"/>
      <c r="E50" s="599"/>
      <c r="F50" s="629"/>
      <c r="G50" s="629"/>
      <c r="H50" s="592"/>
      <c r="I50" s="604"/>
      <c r="J50" s="614"/>
      <c r="K50" s="614"/>
      <c r="L50" s="614"/>
      <c r="M50" s="591"/>
      <c r="N50" s="591"/>
    </row>
    <row r="51" spans="1:14" x14ac:dyDescent="0.35">
      <c r="A51" s="595" t="s">
        <v>2787</v>
      </c>
      <c r="B51" s="595" t="s">
        <v>736</v>
      </c>
      <c r="C51" s="609">
        <v>187</v>
      </c>
      <c r="E51" s="604"/>
      <c r="F51" s="604"/>
      <c r="H51" s="592"/>
      <c r="I51" s="604"/>
      <c r="L51" s="604"/>
      <c r="M51" s="604"/>
    </row>
    <row r="52" spans="1:14" outlineLevel="1" x14ac:dyDescent="0.35">
      <c r="A52" s="595" t="s">
        <v>2788</v>
      </c>
      <c r="B52" s="611" t="s">
        <v>421</v>
      </c>
      <c r="C52" s="618"/>
      <c r="E52" s="604"/>
      <c r="F52" s="604"/>
      <c r="H52" s="592"/>
      <c r="I52" s="604"/>
      <c r="L52" s="604"/>
      <c r="M52" s="604"/>
    </row>
    <row r="53" spans="1:14" outlineLevel="1" x14ac:dyDescent="0.35">
      <c r="A53" s="595" t="s">
        <v>2789</v>
      </c>
      <c r="B53" s="611" t="s">
        <v>423</v>
      </c>
      <c r="C53" s="618"/>
      <c r="E53" s="604"/>
      <c r="F53" s="604"/>
      <c r="H53" s="592"/>
      <c r="I53" s="604"/>
      <c r="L53" s="604"/>
      <c r="M53" s="604"/>
    </row>
    <row r="54" spans="1:14" outlineLevel="1" x14ac:dyDescent="0.35">
      <c r="A54" s="595" t="s">
        <v>2790</v>
      </c>
      <c r="E54" s="604"/>
      <c r="F54" s="604"/>
      <c r="H54" s="592"/>
      <c r="I54" s="604"/>
      <c r="L54" s="604"/>
      <c r="M54" s="604"/>
    </row>
    <row r="55" spans="1:14" outlineLevel="1" x14ac:dyDescent="0.35">
      <c r="A55" s="595" t="s">
        <v>2791</v>
      </c>
      <c r="E55" s="604"/>
      <c r="F55" s="604"/>
      <c r="H55" s="592"/>
      <c r="I55" s="604"/>
      <c r="L55" s="604"/>
      <c r="M55" s="604"/>
    </row>
    <row r="56" spans="1:14" outlineLevel="1" x14ac:dyDescent="0.35">
      <c r="A56" s="595" t="s">
        <v>2792</v>
      </c>
      <c r="E56" s="604"/>
      <c r="F56" s="604"/>
      <c r="H56" s="592"/>
      <c r="I56" s="604"/>
      <c r="L56" s="604"/>
      <c r="M56" s="604"/>
    </row>
    <row r="57" spans="1:14" outlineLevel="1" x14ac:dyDescent="0.35">
      <c r="A57" s="595" t="s">
        <v>2793</v>
      </c>
      <c r="E57" s="604"/>
      <c r="F57" s="604"/>
      <c r="H57" s="592"/>
      <c r="I57" s="604"/>
      <c r="L57" s="604"/>
      <c r="M57" s="604"/>
    </row>
    <row r="58" spans="1:14" outlineLevel="1" x14ac:dyDescent="0.35">
      <c r="A58" s="595" t="s">
        <v>2794</v>
      </c>
      <c r="E58" s="604"/>
      <c r="F58" s="604"/>
      <c r="H58" s="592"/>
      <c r="I58" s="604"/>
      <c r="L58" s="604"/>
      <c r="M58" s="604"/>
    </row>
    <row r="59" spans="1:14" x14ac:dyDescent="0.35">
      <c r="A59" s="599"/>
      <c r="B59" s="599" t="s">
        <v>744</v>
      </c>
      <c r="C59" s="599" t="s">
        <v>601</v>
      </c>
      <c r="D59" s="599" t="s">
        <v>745</v>
      </c>
      <c r="E59" s="599"/>
      <c r="F59" s="599" t="s">
        <v>746</v>
      </c>
      <c r="G59" s="599" t="s">
        <v>747</v>
      </c>
      <c r="H59" s="592"/>
      <c r="I59" s="615"/>
      <c r="J59" s="614"/>
      <c r="K59" s="614"/>
      <c r="L59" s="597"/>
      <c r="M59" s="614"/>
      <c r="N59" s="614"/>
    </row>
    <row r="60" spans="1:14" x14ac:dyDescent="0.35">
      <c r="A60" s="595" t="s">
        <v>2795</v>
      </c>
      <c r="B60" s="595" t="s">
        <v>749</v>
      </c>
      <c r="C60" s="609">
        <v>4.8370760048663088</v>
      </c>
      <c r="D60" s="614"/>
      <c r="E60" s="614"/>
      <c r="F60" s="591"/>
      <c r="G60" s="591"/>
      <c r="H60" s="592"/>
      <c r="I60" s="604"/>
      <c r="L60" s="614"/>
      <c r="M60" s="591"/>
      <c r="N60" s="591"/>
    </row>
    <row r="61" spans="1:14" x14ac:dyDescent="0.35">
      <c r="A61" s="614"/>
      <c r="B61" s="615"/>
      <c r="C61" s="614"/>
      <c r="D61" s="614"/>
      <c r="E61" s="614"/>
      <c r="F61" s="591"/>
      <c r="G61" s="591"/>
      <c r="H61" s="592"/>
      <c r="I61" s="615"/>
      <c r="J61" s="614"/>
      <c r="K61" s="614"/>
      <c r="L61" s="614"/>
      <c r="M61" s="591"/>
      <c r="N61" s="591"/>
    </row>
    <row r="62" spans="1:14" x14ac:dyDescent="0.35">
      <c r="B62" s="595" t="s">
        <v>606</v>
      </c>
      <c r="C62" s="614"/>
      <c r="D62" s="614"/>
      <c r="E62" s="614"/>
      <c r="F62" s="591"/>
      <c r="G62" s="591"/>
      <c r="H62" s="592"/>
      <c r="I62" s="604"/>
      <c r="J62" s="614"/>
      <c r="K62" s="614"/>
      <c r="L62" s="614"/>
      <c r="M62" s="591"/>
      <c r="N62" s="591"/>
    </row>
    <row r="63" spans="1:14" x14ac:dyDescent="0.35">
      <c r="A63" s="595" t="s">
        <v>2796</v>
      </c>
      <c r="B63" s="662" t="s">
        <v>1138</v>
      </c>
      <c r="C63" s="609">
        <v>11.629865159999996</v>
      </c>
      <c r="D63" s="609">
        <v>51</v>
      </c>
      <c r="E63" s="604"/>
      <c r="F63" s="603">
        <f>IF($C$78=0,"",IF(C63="[for completion]","",C63/$C$78))</f>
        <v>1.2857311366804566E-2</v>
      </c>
      <c r="G63" s="603">
        <f>IF($D$78=0,"",IF(D63="[for completion]","",D63/$D$78))</f>
        <v>0.27272727272727271</v>
      </c>
      <c r="H63" s="592"/>
      <c r="I63" s="604"/>
      <c r="L63" s="604"/>
      <c r="M63" s="619"/>
      <c r="N63" s="619"/>
    </row>
    <row r="64" spans="1:14" x14ac:dyDescent="0.35">
      <c r="A64" s="595" t="s">
        <v>2797</v>
      </c>
      <c r="B64" s="662" t="s">
        <v>1139</v>
      </c>
      <c r="C64" s="609">
        <v>13.141734530000001</v>
      </c>
      <c r="D64" s="609">
        <v>19</v>
      </c>
      <c r="E64" s="604"/>
      <c r="F64" s="603">
        <f t="shared" ref="F64:F77" si="0">IF($C$78=0,"",IF(C64="[for completion]","",C64/$C$78))</f>
        <v>1.4528747360996672E-2</v>
      </c>
      <c r="G64" s="603">
        <f t="shared" ref="G64:G77" si="1">IF($D$78=0,"",IF(D64="[for completion]","",D64/$D$78))</f>
        <v>0.10160427807486631</v>
      </c>
      <c r="H64" s="592"/>
      <c r="I64" s="604"/>
      <c r="L64" s="604"/>
      <c r="M64" s="619"/>
      <c r="N64" s="619"/>
    </row>
    <row r="65" spans="1:14" x14ac:dyDescent="0.35">
      <c r="A65" s="595" t="s">
        <v>2798</v>
      </c>
      <c r="B65" s="662" t="s">
        <v>1140</v>
      </c>
      <c r="C65" s="609">
        <v>160.65872468999999</v>
      </c>
      <c r="D65" s="609">
        <v>61</v>
      </c>
      <c r="F65" s="603">
        <f t="shared" si="0"/>
        <v>0.177615064208798</v>
      </c>
      <c r="G65" s="603">
        <f t="shared" si="1"/>
        <v>0.32620320855614976</v>
      </c>
      <c r="H65" s="592"/>
      <c r="I65" s="604"/>
      <c r="M65" s="619"/>
      <c r="N65" s="619"/>
    </row>
    <row r="66" spans="1:14" x14ac:dyDescent="0.35">
      <c r="A66" s="595" t="s">
        <v>2799</v>
      </c>
      <c r="B66" s="662" t="s">
        <v>1141</v>
      </c>
      <c r="C66" s="609">
        <v>272.86039089999997</v>
      </c>
      <c r="D66" s="609">
        <v>35</v>
      </c>
      <c r="E66" s="630"/>
      <c r="F66" s="603">
        <f t="shared" si="0"/>
        <v>0.30165878599656165</v>
      </c>
      <c r="G66" s="603">
        <f t="shared" si="1"/>
        <v>0.18716577540106952</v>
      </c>
      <c r="H66" s="592"/>
      <c r="I66" s="604"/>
      <c r="L66" s="630"/>
      <c r="M66" s="619"/>
      <c r="N66" s="619"/>
    </row>
    <row r="67" spans="1:14" x14ac:dyDescent="0.35">
      <c r="A67" s="595" t="s">
        <v>2800</v>
      </c>
      <c r="B67" s="662" t="s">
        <v>1142</v>
      </c>
      <c r="C67" s="609">
        <v>391.84249762999997</v>
      </c>
      <c r="D67" s="609">
        <v>20</v>
      </c>
      <c r="E67" s="630"/>
      <c r="F67" s="603">
        <f t="shared" si="0"/>
        <v>0.4331985736260498</v>
      </c>
      <c r="G67" s="603">
        <f t="shared" si="1"/>
        <v>0.10695187165775401</v>
      </c>
      <c r="H67" s="592"/>
      <c r="I67" s="604"/>
      <c r="L67" s="630"/>
      <c r="M67" s="619"/>
      <c r="N67" s="619"/>
    </row>
    <row r="68" spans="1:14" x14ac:dyDescent="0.35">
      <c r="A68" s="595" t="s">
        <v>2801</v>
      </c>
      <c r="B68" s="662" t="s">
        <v>1143</v>
      </c>
      <c r="C68" s="609">
        <v>54.4</v>
      </c>
      <c r="D68" s="609">
        <v>1</v>
      </c>
      <c r="E68" s="630"/>
      <c r="F68" s="603">
        <f t="shared" si="0"/>
        <v>6.0141517440789369E-2</v>
      </c>
      <c r="G68" s="603">
        <f t="shared" si="1"/>
        <v>5.3475935828877002E-3</v>
      </c>
      <c r="H68" s="592"/>
      <c r="I68" s="604"/>
      <c r="L68" s="630"/>
      <c r="M68" s="619"/>
      <c r="N68" s="619"/>
    </row>
    <row r="69" spans="1:14" x14ac:dyDescent="0.35">
      <c r="A69" s="595" t="s">
        <v>2802</v>
      </c>
      <c r="B69" s="662" t="s">
        <v>1144</v>
      </c>
      <c r="C69" s="609">
        <v>0</v>
      </c>
      <c r="D69" s="609">
        <v>0</v>
      </c>
      <c r="E69" s="630"/>
      <c r="F69" s="603">
        <f t="shared" si="0"/>
        <v>0</v>
      </c>
      <c r="G69" s="603">
        <f t="shared" si="1"/>
        <v>0</v>
      </c>
      <c r="H69" s="592"/>
      <c r="I69" s="604"/>
      <c r="L69" s="630"/>
      <c r="M69" s="619"/>
      <c r="N69" s="619"/>
    </row>
    <row r="70" spans="1:14" x14ac:dyDescent="0.35">
      <c r="A70" s="595" t="s">
        <v>2803</v>
      </c>
      <c r="B70" s="604"/>
      <c r="C70" s="609"/>
      <c r="D70" s="618"/>
      <c r="E70" s="630"/>
      <c r="F70" s="603">
        <f t="shared" si="0"/>
        <v>0</v>
      </c>
      <c r="G70" s="603">
        <f t="shared" si="1"/>
        <v>0</v>
      </c>
      <c r="H70" s="592"/>
      <c r="I70" s="604"/>
      <c r="L70" s="630"/>
      <c r="M70" s="619"/>
      <c r="N70" s="619"/>
    </row>
    <row r="71" spans="1:14" x14ac:dyDescent="0.35">
      <c r="A71" s="595" t="s">
        <v>2804</v>
      </c>
      <c r="B71" s="604"/>
      <c r="C71" s="609"/>
      <c r="D71" s="618"/>
      <c r="E71" s="630"/>
      <c r="F71" s="603">
        <f t="shared" si="0"/>
        <v>0</v>
      </c>
      <c r="G71" s="603">
        <f t="shared" si="1"/>
        <v>0</v>
      </c>
      <c r="H71" s="592"/>
      <c r="I71" s="604"/>
      <c r="L71" s="630"/>
      <c r="M71" s="619"/>
      <c r="N71" s="619"/>
    </row>
    <row r="72" spans="1:14" x14ac:dyDescent="0.35">
      <c r="A72" s="595" t="s">
        <v>2805</v>
      </c>
      <c r="B72" s="604"/>
      <c r="C72" s="609"/>
      <c r="D72" s="618"/>
      <c r="E72" s="630"/>
      <c r="F72" s="603">
        <f t="shared" si="0"/>
        <v>0</v>
      </c>
      <c r="G72" s="603">
        <f t="shared" si="1"/>
        <v>0</v>
      </c>
      <c r="H72" s="592"/>
      <c r="I72" s="604"/>
      <c r="L72" s="630"/>
      <c r="M72" s="619"/>
      <c r="N72" s="619"/>
    </row>
    <row r="73" spans="1:14" x14ac:dyDescent="0.35">
      <c r="A73" s="595" t="s">
        <v>2806</v>
      </c>
      <c r="B73" s="604"/>
      <c r="C73" s="609"/>
      <c r="D73" s="618"/>
      <c r="E73" s="630"/>
      <c r="F73" s="603">
        <f t="shared" si="0"/>
        <v>0</v>
      </c>
      <c r="G73" s="603">
        <f t="shared" si="1"/>
        <v>0</v>
      </c>
      <c r="H73" s="592"/>
      <c r="I73" s="604"/>
      <c r="L73" s="630"/>
      <c r="M73" s="619"/>
      <c r="N73" s="619"/>
    </row>
    <row r="74" spans="1:14" x14ac:dyDescent="0.35">
      <c r="A74" s="595" t="s">
        <v>2807</v>
      </c>
      <c r="B74" s="604"/>
      <c r="C74" s="609"/>
      <c r="D74" s="618"/>
      <c r="E74" s="630"/>
      <c r="F74" s="603">
        <f t="shared" si="0"/>
        <v>0</v>
      </c>
      <c r="G74" s="603">
        <f t="shared" si="1"/>
        <v>0</v>
      </c>
      <c r="H74" s="592"/>
      <c r="I74" s="604"/>
      <c r="L74" s="630"/>
      <c r="M74" s="619"/>
      <c r="N74" s="619"/>
    </row>
    <row r="75" spans="1:14" x14ac:dyDescent="0.35">
      <c r="A75" s="595" t="s">
        <v>2808</v>
      </c>
      <c r="B75" s="604"/>
      <c r="C75" s="609"/>
      <c r="D75" s="618"/>
      <c r="E75" s="630"/>
      <c r="F75" s="603">
        <f t="shared" si="0"/>
        <v>0</v>
      </c>
      <c r="G75" s="603">
        <f t="shared" si="1"/>
        <v>0</v>
      </c>
      <c r="H75" s="592"/>
      <c r="I75" s="604"/>
      <c r="L75" s="630"/>
      <c r="M75" s="619"/>
      <c r="N75" s="619"/>
    </row>
    <row r="76" spans="1:14" x14ac:dyDescent="0.35">
      <c r="A76" s="595" t="s">
        <v>2809</v>
      </c>
      <c r="B76" s="604"/>
      <c r="C76" s="609"/>
      <c r="D76" s="618"/>
      <c r="E76" s="630"/>
      <c r="F76" s="603">
        <f t="shared" si="0"/>
        <v>0</v>
      </c>
      <c r="G76" s="603">
        <f t="shared" si="1"/>
        <v>0</v>
      </c>
      <c r="H76" s="592"/>
      <c r="I76" s="604"/>
      <c r="L76" s="630"/>
      <c r="M76" s="619"/>
      <c r="N76" s="619"/>
    </row>
    <row r="77" spans="1:14" x14ac:dyDescent="0.35">
      <c r="A77" s="595" t="s">
        <v>2810</v>
      </c>
      <c r="B77" s="604"/>
      <c r="C77" s="609"/>
      <c r="D77" s="618"/>
      <c r="E77" s="630"/>
      <c r="F77" s="603">
        <f t="shared" si="0"/>
        <v>0</v>
      </c>
      <c r="G77" s="603">
        <f t="shared" si="1"/>
        <v>0</v>
      </c>
      <c r="H77" s="592"/>
      <c r="I77" s="604"/>
      <c r="L77" s="630"/>
      <c r="M77" s="619"/>
      <c r="N77" s="619"/>
    </row>
    <row r="78" spans="1:14" x14ac:dyDescent="0.35">
      <c r="A78" s="595" t="s">
        <v>2811</v>
      </c>
      <c r="B78" s="617" t="s">
        <v>87</v>
      </c>
      <c r="C78" s="605">
        <f>SUM(C63:C77)</f>
        <v>904.53321290999986</v>
      </c>
      <c r="D78" s="606">
        <f>SUM(D63:D77)</f>
        <v>187</v>
      </c>
      <c r="E78" s="630"/>
      <c r="F78" s="631">
        <f>SUM(F63:F77)</f>
        <v>1</v>
      </c>
      <c r="G78" s="631">
        <f>SUM(G63:G77)</f>
        <v>1</v>
      </c>
      <c r="H78" s="592"/>
      <c r="I78" s="617"/>
      <c r="J78" s="604"/>
      <c r="K78" s="604"/>
      <c r="L78" s="630"/>
      <c r="M78" s="632"/>
      <c r="N78" s="632"/>
    </row>
    <row r="79" spans="1:14" x14ac:dyDescent="0.35">
      <c r="A79" s="599"/>
      <c r="B79" s="628" t="s">
        <v>766</v>
      </c>
      <c r="C79" s="599" t="s">
        <v>58</v>
      </c>
      <c r="D79" s="599"/>
      <c r="E79" s="633"/>
      <c r="F79" s="599" t="s">
        <v>746</v>
      </c>
      <c r="G79" s="599"/>
      <c r="H79" s="592"/>
      <c r="I79" s="615"/>
      <c r="J79" s="614"/>
      <c r="K79" s="614"/>
      <c r="L79" s="597"/>
      <c r="M79" s="614"/>
      <c r="N79" s="614"/>
    </row>
    <row r="80" spans="1:14" x14ac:dyDescent="0.35">
      <c r="A80" s="595" t="s">
        <v>2812</v>
      </c>
      <c r="B80" s="604" t="s">
        <v>768</v>
      </c>
      <c r="C80" s="609">
        <v>904.53321290999997</v>
      </c>
      <c r="E80" s="634"/>
      <c r="F80" s="603">
        <f>IF($C$83=0,"",IF(C80="[for completion]","",C80/$C$83))</f>
        <v>1</v>
      </c>
      <c r="G80" s="606"/>
      <c r="H80" s="592"/>
      <c r="I80" s="604"/>
      <c r="L80" s="634"/>
      <c r="M80" s="619"/>
      <c r="N80" s="606"/>
    </row>
    <row r="81" spans="1:14" x14ac:dyDescent="0.35">
      <c r="A81" s="595" t="s">
        <v>2813</v>
      </c>
      <c r="B81" s="604" t="s">
        <v>770</v>
      </c>
      <c r="C81" s="609"/>
      <c r="E81" s="634"/>
      <c r="F81" s="603">
        <f>IF($C$83=0,"",IF(C81="[for completion]","",C81/$C$83))</f>
        <v>0</v>
      </c>
      <c r="G81" s="606"/>
      <c r="H81" s="592"/>
      <c r="I81" s="604"/>
      <c r="L81" s="634"/>
      <c r="M81" s="619"/>
      <c r="N81" s="606"/>
    </row>
    <row r="82" spans="1:14" x14ac:dyDescent="0.35">
      <c r="A82" s="595" t="s">
        <v>2814</v>
      </c>
      <c r="B82" s="604" t="s">
        <v>85</v>
      </c>
      <c r="C82" s="609"/>
      <c r="E82" s="630"/>
      <c r="F82" s="603">
        <f>IF($C$83=0,"",IF(C82="[for completion]","",C82/$C$83))</f>
        <v>0</v>
      </c>
      <c r="G82" s="606"/>
      <c r="H82" s="592"/>
      <c r="I82" s="604"/>
      <c r="L82" s="630"/>
      <c r="M82" s="619"/>
      <c r="N82" s="606"/>
    </row>
    <row r="83" spans="1:14" x14ac:dyDescent="0.35">
      <c r="A83" s="595" t="s">
        <v>2815</v>
      </c>
      <c r="B83" s="617" t="s">
        <v>87</v>
      </c>
      <c r="C83" s="605">
        <f>SUM(C80:C82)</f>
        <v>904.53321290999997</v>
      </c>
      <c r="D83" s="604"/>
      <c r="E83" s="630"/>
      <c r="F83" s="631">
        <f>SUM(F80:F82)</f>
        <v>1</v>
      </c>
      <c r="G83" s="606"/>
      <c r="H83" s="592"/>
      <c r="I83" s="604"/>
      <c r="L83" s="630"/>
      <c r="M83" s="619"/>
      <c r="N83" s="606"/>
    </row>
    <row r="84" spans="1:14" outlineLevel="1" x14ac:dyDescent="0.35">
      <c r="A84" s="595" t="s">
        <v>2816</v>
      </c>
      <c r="B84" s="617"/>
      <c r="C84" s="604"/>
      <c r="D84" s="604"/>
      <c r="E84" s="630"/>
      <c r="F84" s="632"/>
      <c r="G84" s="606"/>
      <c r="H84" s="592"/>
      <c r="I84" s="604"/>
      <c r="L84" s="630"/>
      <c r="M84" s="619"/>
      <c r="N84" s="606"/>
    </row>
    <row r="85" spans="1:14" outlineLevel="1" x14ac:dyDescent="0.35">
      <c r="A85" s="595" t="s">
        <v>2817</v>
      </c>
      <c r="B85" s="617"/>
      <c r="C85" s="604"/>
      <c r="D85" s="604"/>
      <c r="E85" s="630"/>
      <c r="F85" s="632"/>
      <c r="G85" s="606"/>
      <c r="H85" s="592"/>
      <c r="I85" s="604"/>
      <c r="L85" s="630"/>
      <c r="M85" s="619"/>
      <c r="N85" s="606"/>
    </row>
    <row r="86" spans="1:14" outlineLevel="1" x14ac:dyDescent="0.35">
      <c r="A86" s="595" t="s">
        <v>2818</v>
      </c>
      <c r="B86" s="604"/>
      <c r="E86" s="630"/>
      <c r="F86" s="619"/>
      <c r="G86" s="606"/>
      <c r="H86" s="592"/>
      <c r="I86" s="604"/>
      <c r="L86" s="630"/>
      <c r="M86" s="619"/>
      <c r="N86" s="606"/>
    </row>
    <row r="87" spans="1:14" outlineLevel="1" x14ac:dyDescent="0.35">
      <c r="A87" s="595" t="s">
        <v>2819</v>
      </c>
      <c r="B87" s="604"/>
      <c r="E87" s="630"/>
      <c r="F87" s="619"/>
      <c r="G87" s="606"/>
      <c r="H87" s="592"/>
      <c r="I87" s="604"/>
      <c r="L87" s="630"/>
      <c r="M87" s="619"/>
      <c r="N87" s="606"/>
    </row>
    <row r="88" spans="1:14" outlineLevel="1" x14ac:dyDescent="0.35">
      <c r="A88" s="595" t="s">
        <v>2820</v>
      </c>
      <c r="B88" s="604"/>
      <c r="E88" s="630"/>
      <c r="F88" s="619"/>
      <c r="G88" s="606"/>
      <c r="H88" s="592"/>
      <c r="I88" s="604"/>
      <c r="L88" s="630"/>
      <c r="M88" s="619"/>
      <c r="N88" s="606"/>
    </row>
    <row r="89" spans="1:14" ht="15" customHeight="1" x14ac:dyDescent="0.35">
      <c r="A89" s="599"/>
      <c r="B89" s="628" t="s">
        <v>439</v>
      </c>
      <c r="C89" s="599" t="s">
        <v>746</v>
      </c>
      <c r="D89" s="599"/>
      <c r="E89" s="633"/>
      <c r="F89" s="629"/>
      <c r="G89" s="629"/>
      <c r="H89" s="592"/>
      <c r="I89" s="615"/>
      <c r="J89" s="614"/>
      <c r="K89" s="614"/>
      <c r="L89" s="597"/>
      <c r="M89" s="591"/>
      <c r="N89" s="591"/>
    </row>
    <row r="90" spans="1:14" x14ac:dyDescent="0.35">
      <c r="A90" s="595" t="s">
        <v>2821</v>
      </c>
      <c r="B90" s="613" t="s">
        <v>441</v>
      </c>
      <c r="C90" s="635">
        <f>SUM(C91:C117)</f>
        <v>1</v>
      </c>
      <c r="G90" s="595"/>
      <c r="H90" s="592"/>
      <c r="I90" s="597"/>
      <c r="N90" s="595"/>
    </row>
    <row r="91" spans="1:14" x14ac:dyDescent="0.35">
      <c r="A91" s="595" t="s">
        <v>2822</v>
      </c>
      <c r="B91" s="595" t="s">
        <v>443</v>
      </c>
      <c r="C91" s="635"/>
      <c r="G91" s="595"/>
      <c r="H91" s="592"/>
      <c r="N91" s="595"/>
    </row>
    <row r="92" spans="1:14" x14ac:dyDescent="0.35">
      <c r="A92" s="595" t="s">
        <v>2823</v>
      </c>
      <c r="B92" s="595" t="s">
        <v>445</v>
      </c>
      <c r="C92" s="635"/>
      <c r="G92" s="595"/>
      <c r="H92" s="592"/>
      <c r="N92" s="595"/>
    </row>
    <row r="93" spans="1:14" x14ac:dyDescent="0.35">
      <c r="A93" s="595" t="s">
        <v>2824</v>
      </c>
      <c r="B93" s="595" t="s">
        <v>447</v>
      </c>
      <c r="C93" s="635"/>
      <c r="G93" s="595"/>
      <c r="H93" s="592"/>
      <c r="N93" s="595"/>
    </row>
    <row r="94" spans="1:14" x14ac:dyDescent="0.35">
      <c r="A94" s="595" t="s">
        <v>2825</v>
      </c>
      <c r="B94" s="595" t="s">
        <v>449</v>
      </c>
      <c r="C94" s="635"/>
      <c r="G94" s="595"/>
      <c r="H94" s="592"/>
      <c r="N94" s="595"/>
    </row>
    <row r="95" spans="1:14" x14ac:dyDescent="0.35">
      <c r="A95" s="595" t="s">
        <v>2826</v>
      </c>
      <c r="B95" s="595" t="s">
        <v>451</v>
      </c>
      <c r="C95" s="635"/>
      <c r="G95" s="595"/>
      <c r="H95" s="592"/>
      <c r="N95" s="595"/>
    </row>
    <row r="96" spans="1:14" x14ac:dyDescent="0.35">
      <c r="A96" s="595" t="s">
        <v>2827</v>
      </c>
      <c r="B96" s="595" t="s">
        <v>1918</v>
      </c>
      <c r="C96" s="635"/>
      <c r="G96" s="595"/>
      <c r="H96" s="592"/>
      <c r="N96" s="595"/>
    </row>
    <row r="97" spans="1:14" x14ac:dyDescent="0.35">
      <c r="A97" s="595" t="s">
        <v>2828</v>
      </c>
      <c r="B97" s="595" t="s">
        <v>455</v>
      </c>
      <c r="C97" s="635"/>
      <c r="G97" s="595"/>
      <c r="H97" s="592"/>
      <c r="N97" s="595"/>
    </row>
    <row r="98" spans="1:14" x14ac:dyDescent="0.35">
      <c r="A98" s="595" t="s">
        <v>2829</v>
      </c>
      <c r="B98" s="595" t="s">
        <v>457</v>
      </c>
      <c r="C98" s="635"/>
      <c r="G98" s="595"/>
      <c r="H98" s="592"/>
      <c r="N98" s="595"/>
    </row>
    <row r="99" spans="1:14" x14ac:dyDescent="0.35">
      <c r="A99" s="595" t="s">
        <v>2830</v>
      </c>
      <c r="B99" s="595" t="s">
        <v>459</v>
      </c>
      <c r="C99" s="635"/>
      <c r="G99" s="595"/>
      <c r="H99" s="592"/>
      <c r="N99" s="595"/>
    </row>
    <row r="100" spans="1:14" x14ac:dyDescent="0.35">
      <c r="A100" s="595" t="s">
        <v>2831</v>
      </c>
      <c r="B100" s="595" t="s">
        <v>461</v>
      </c>
      <c r="C100" s="635">
        <v>1</v>
      </c>
      <c r="G100" s="595"/>
      <c r="H100" s="592"/>
      <c r="N100" s="595"/>
    </row>
    <row r="101" spans="1:14" x14ac:dyDescent="0.35">
      <c r="A101" s="595" t="s">
        <v>2832</v>
      </c>
      <c r="B101" s="595" t="s">
        <v>463</v>
      </c>
      <c r="C101" s="635"/>
      <c r="G101" s="595"/>
      <c r="H101" s="592"/>
      <c r="N101" s="595"/>
    </row>
    <row r="102" spans="1:14" x14ac:dyDescent="0.35">
      <c r="A102" s="595" t="s">
        <v>2833</v>
      </c>
      <c r="B102" s="595" t="s">
        <v>465</v>
      </c>
      <c r="C102" s="635"/>
      <c r="G102" s="595"/>
      <c r="H102" s="592"/>
      <c r="N102" s="595"/>
    </row>
    <row r="103" spans="1:14" x14ac:dyDescent="0.35">
      <c r="A103" s="595" t="s">
        <v>2834</v>
      </c>
      <c r="B103" s="595" t="s">
        <v>467</v>
      </c>
      <c r="C103" s="635"/>
      <c r="G103" s="595"/>
      <c r="H103" s="592"/>
      <c r="N103" s="595"/>
    </row>
    <row r="104" spans="1:14" x14ac:dyDescent="0.35">
      <c r="A104" s="595" t="s">
        <v>2835</v>
      </c>
      <c r="B104" s="595" t="s">
        <v>469</v>
      </c>
      <c r="C104" s="635"/>
      <c r="G104" s="595"/>
      <c r="H104" s="592"/>
      <c r="N104" s="595"/>
    </row>
    <row r="105" spans="1:14" x14ac:dyDescent="0.35">
      <c r="A105" s="595" t="s">
        <v>2836</v>
      </c>
      <c r="B105" s="595" t="s">
        <v>471</v>
      </c>
      <c r="C105" s="635"/>
      <c r="G105" s="595"/>
      <c r="H105" s="592"/>
      <c r="N105" s="595"/>
    </row>
    <row r="106" spans="1:14" x14ac:dyDescent="0.35">
      <c r="A106" s="595" t="s">
        <v>2837</v>
      </c>
      <c r="B106" s="595" t="s">
        <v>3</v>
      </c>
      <c r="C106" s="635"/>
      <c r="G106" s="595"/>
      <c r="H106" s="592"/>
      <c r="N106" s="595"/>
    </row>
    <row r="107" spans="1:14" x14ac:dyDescent="0.35">
      <c r="A107" s="595" t="s">
        <v>2838</v>
      </c>
      <c r="B107" s="595" t="s">
        <v>474</v>
      </c>
      <c r="C107" s="635"/>
      <c r="G107" s="595"/>
      <c r="H107" s="592"/>
      <c r="N107" s="595"/>
    </row>
    <row r="108" spans="1:14" x14ac:dyDescent="0.35">
      <c r="A108" s="595" t="s">
        <v>2839</v>
      </c>
      <c r="B108" s="595" t="s">
        <v>476</v>
      </c>
      <c r="C108" s="635"/>
      <c r="G108" s="595"/>
      <c r="H108" s="592"/>
      <c r="N108" s="595"/>
    </row>
    <row r="109" spans="1:14" x14ac:dyDescent="0.35">
      <c r="A109" s="595" t="s">
        <v>2840</v>
      </c>
      <c r="B109" s="595" t="s">
        <v>478</v>
      </c>
      <c r="C109" s="635"/>
      <c r="G109" s="595"/>
      <c r="H109" s="592"/>
      <c r="N109" s="595"/>
    </row>
    <row r="110" spans="1:14" x14ac:dyDescent="0.35">
      <c r="A110" s="595" t="s">
        <v>2841</v>
      </c>
      <c r="B110" s="595" t="s">
        <v>480</v>
      </c>
      <c r="C110" s="635"/>
      <c r="G110" s="595"/>
      <c r="H110" s="592"/>
      <c r="N110" s="595"/>
    </row>
    <row r="111" spans="1:14" x14ac:dyDescent="0.35">
      <c r="A111" s="595" t="s">
        <v>2842</v>
      </c>
      <c r="B111" s="595" t="s">
        <v>482</v>
      </c>
      <c r="C111" s="635"/>
      <c r="G111" s="595"/>
      <c r="H111" s="592"/>
      <c r="N111" s="595"/>
    </row>
    <row r="112" spans="1:14" x14ac:dyDescent="0.35">
      <c r="A112" s="595" t="s">
        <v>2843</v>
      </c>
      <c r="B112" s="595" t="s">
        <v>484</v>
      </c>
      <c r="C112" s="635"/>
      <c r="G112" s="595"/>
      <c r="H112" s="592"/>
      <c r="N112" s="595"/>
    </row>
    <row r="113" spans="1:14" x14ac:dyDescent="0.35">
      <c r="A113" s="595" t="s">
        <v>2844</v>
      </c>
      <c r="B113" s="595" t="s">
        <v>486</v>
      </c>
      <c r="C113" s="635"/>
      <c r="G113" s="595"/>
      <c r="H113" s="592"/>
      <c r="N113" s="595"/>
    </row>
    <row r="114" spans="1:14" x14ac:dyDescent="0.35">
      <c r="A114" s="595" t="s">
        <v>2845</v>
      </c>
      <c r="B114" s="595" t="s">
        <v>488</v>
      </c>
      <c r="C114" s="635"/>
      <c r="G114" s="595"/>
      <c r="H114" s="592"/>
      <c r="N114" s="595"/>
    </row>
    <row r="115" spans="1:14" x14ac:dyDescent="0.35">
      <c r="A115" s="595" t="s">
        <v>2846</v>
      </c>
      <c r="B115" s="595" t="s">
        <v>490</v>
      </c>
      <c r="C115" s="635"/>
      <c r="G115" s="595"/>
      <c r="H115" s="592"/>
      <c r="N115" s="595"/>
    </row>
    <row r="116" spans="1:14" x14ac:dyDescent="0.35">
      <c r="A116" s="595" t="s">
        <v>2847</v>
      </c>
      <c r="B116" s="595" t="s">
        <v>492</v>
      </c>
      <c r="C116" s="635"/>
      <c r="G116" s="595"/>
      <c r="H116" s="592"/>
      <c r="N116" s="595"/>
    </row>
    <row r="117" spans="1:14" x14ac:dyDescent="0.35">
      <c r="A117" s="595" t="s">
        <v>2848</v>
      </c>
      <c r="B117" s="595" t="s">
        <v>6</v>
      </c>
      <c r="C117" s="635"/>
      <c r="G117" s="595"/>
      <c r="H117" s="592"/>
      <c r="N117" s="595"/>
    </row>
    <row r="118" spans="1:14" x14ac:dyDescent="0.35">
      <c r="A118" s="595" t="s">
        <v>2849</v>
      </c>
      <c r="B118" s="613" t="s">
        <v>256</v>
      </c>
      <c r="C118" s="635">
        <f>SUM(C119:C121)</f>
        <v>0</v>
      </c>
      <c r="G118" s="595"/>
      <c r="H118" s="592"/>
      <c r="I118" s="597"/>
      <c r="N118" s="595"/>
    </row>
    <row r="119" spans="1:14" x14ac:dyDescent="0.35">
      <c r="A119" s="595" t="s">
        <v>2850</v>
      </c>
      <c r="B119" s="595" t="s">
        <v>498</v>
      </c>
      <c r="C119" s="635"/>
      <c r="G119" s="595"/>
      <c r="H119" s="592"/>
      <c r="N119" s="595"/>
    </row>
    <row r="120" spans="1:14" x14ac:dyDescent="0.35">
      <c r="A120" s="595" t="s">
        <v>2851</v>
      </c>
      <c r="B120" s="595" t="s">
        <v>500</v>
      </c>
      <c r="C120" s="635"/>
      <c r="G120" s="595"/>
      <c r="H120" s="592"/>
      <c r="N120" s="595"/>
    </row>
    <row r="121" spans="1:14" x14ac:dyDescent="0.35">
      <c r="A121" s="595" t="s">
        <v>2852</v>
      </c>
      <c r="B121" s="595" t="s">
        <v>2</v>
      </c>
      <c r="C121" s="635"/>
      <c r="G121" s="595"/>
      <c r="H121" s="592"/>
      <c r="N121" s="595"/>
    </row>
    <row r="122" spans="1:14" x14ac:dyDescent="0.35">
      <c r="A122" s="595" t="s">
        <v>2853</v>
      </c>
      <c r="B122" s="613" t="s">
        <v>85</v>
      </c>
      <c r="C122" s="635">
        <f>SUM(C123:C133)</f>
        <v>0</v>
      </c>
      <c r="G122" s="595"/>
      <c r="H122" s="592"/>
      <c r="I122" s="597"/>
      <c r="N122" s="595"/>
    </row>
    <row r="123" spans="1:14" x14ac:dyDescent="0.35">
      <c r="A123" s="595" t="s">
        <v>2854</v>
      </c>
      <c r="B123" s="604" t="s">
        <v>258</v>
      </c>
      <c r="C123" s="635"/>
      <c r="G123" s="595"/>
      <c r="H123" s="592"/>
      <c r="I123" s="604"/>
      <c r="N123" s="595"/>
    </row>
    <row r="124" spans="1:14" x14ac:dyDescent="0.35">
      <c r="A124" s="595" t="s">
        <v>2855</v>
      </c>
      <c r="B124" s="595" t="s">
        <v>495</v>
      </c>
      <c r="C124" s="635"/>
      <c r="G124" s="595"/>
      <c r="H124" s="592"/>
      <c r="I124" s="604"/>
      <c r="N124" s="595"/>
    </row>
    <row r="125" spans="1:14" x14ac:dyDescent="0.35">
      <c r="A125" s="595" t="s">
        <v>2856</v>
      </c>
      <c r="B125" s="604" t="s">
        <v>260</v>
      </c>
      <c r="C125" s="635"/>
      <c r="G125" s="595"/>
      <c r="H125" s="592"/>
      <c r="I125" s="604"/>
      <c r="N125" s="595"/>
    </row>
    <row r="126" spans="1:14" x14ac:dyDescent="0.35">
      <c r="A126" s="595" t="s">
        <v>2857</v>
      </c>
      <c r="B126" s="604" t="s">
        <v>262</v>
      </c>
      <c r="C126" s="635"/>
      <c r="G126" s="595"/>
      <c r="H126" s="592"/>
      <c r="I126" s="604"/>
      <c r="N126" s="595"/>
    </row>
    <row r="127" spans="1:14" x14ac:dyDescent="0.35">
      <c r="A127" s="595" t="s">
        <v>2858</v>
      </c>
      <c r="B127" s="604" t="s">
        <v>12</v>
      </c>
      <c r="C127" s="635"/>
      <c r="G127" s="595"/>
      <c r="H127" s="592"/>
      <c r="I127" s="604"/>
      <c r="N127" s="595"/>
    </row>
    <row r="128" spans="1:14" x14ac:dyDescent="0.35">
      <c r="A128" s="595" t="s">
        <v>2859</v>
      </c>
      <c r="B128" s="604" t="s">
        <v>265</v>
      </c>
      <c r="C128" s="635"/>
      <c r="G128" s="595"/>
      <c r="H128" s="592"/>
      <c r="I128" s="604"/>
      <c r="N128" s="595"/>
    </row>
    <row r="129" spans="1:14" x14ac:dyDescent="0.35">
      <c r="A129" s="595" t="s">
        <v>2860</v>
      </c>
      <c r="B129" s="604" t="s">
        <v>267</v>
      </c>
      <c r="C129" s="635"/>
      <c r="G129" s="595"/>
      <c r="H129" s="592"/>
      <c r="I129" s="604"/>
      <c r="N129" s="595"/>
    </row>
    <row r="130" spans="1:14" x14ac:dyDescent="0.35">
      <c r="A130" s="595" t="s">
        <v>2861</v>
      </c>
      <c r="B130" s="604" t="s">
        <v>269</v>
      </c>
      <c r="C130" s="635"/>
      <c r="G130" s="595"/>
      <c r="H130" s="592"/>
      <c r="I130" s="604"/>
      <c r="N130" s="595"/>
    </row>
    <row r="131" spans="1:14" x14ac:dyDescent="0.35">
      <c r="A131" s="595" t="s">
        <v>2862</v>
      </c>
      <c r="B131" s="604" t="s">
        <v>271</v>
      </c>
      <c r="C131" s="635"/>
      <c r="G131" s="595"/>
      <c r="H131" s="592"/>
      <c r="I131" s="604"/>
      <c r="N131" s="595"/>
    </row>
    <row r="132" spans="1:14" x14ac:dyDescent="0.35">
      <c r="A132" s="595" t="s">
        <v>2863</v>
      </c>
      <c r="B132" s="604" t="s">
        <v>273</v>
      </c>
      <c r="C132" s="635"/>
      <c r="G132" s="595"/>
      <c r="H132" s="592"/>
      <c r="I132" s="604"/>
      <c r="N132" s="595"/>
    </row>
    <row r="133" spans="1:14" x14ac:dyDescent="0.35">
      <c r="A133" s="595" t="s">
        <v>2864</v>
      </c>
      <c r="B133" s="604" t="s">
        <v>85</v>
      </c>
      <c r="C133" s="635"/>
      <c r="G133" s="595"/>
      <c r="H133" s="592"/>
      <c r="I133" s="604"/>
      <c r="N133" s="595"/>
    </row>
    <row r="134" spans="1:14" outlineLevel="1" x14ac:dyDescent="0.35">
      <c r="A134" s="595" t="s">
        <v>2865</v>
      </c>
      <c r="B134" s="611" t="s">
        <v>89</v>
      </c>
      <c r="C134" s="635"/>
      <c r="G134" s="595"/>
      <c r="H134" s="592"/>
      <c r="I134" s="604"/>
      <c r="N134" s="595"/>
    </row>
    <row r="135" spans="1:14" outlineLevel="1" x14ac:dyDescent="0.35">
      <c r="A135" s="595" t="s">
        <v>2866</v>
      </c>
      <c r="B135" s="611" t="s">
        <v>89</v>
      </c>
      <c r="C135" s="635"/>
      <c r="G135" s="595"/>
      <c r="H135" s="592"/>
      <c r="I135" s="604"/>
      <c r="N135" s="595"/>
    </row>
    <row r="136" spans="1:14" outlineLevel="1" x14ac:dyDescent="0.35">
      <c r="A136" s="595" t="s">
        <v>2867</v>
      </c>
      <c r="B136" s="611" t="s">
        <v>89</v>
      </c>
      <c r="C136" s="635"/>
      <c r="G136" s="595"/>
      <c r="H136" s="592"/>
      <c r="I136" s="604"/>
      <c r="N136" s="595"/>
    </row>
    <row r="137" spans="1:14" outlineLevel="1" x14ac:dyDescent="0.35">
      <c r="A137" s="595" t="s">
        <v>2868</v>
      </c>
      <c r="B137" s="611" t="s">
        <v>89</v>
      </c>
      <c r="C137" s="635"/>
      <c r="G137" s="595"/>
      <c r="H137" s="592"/>
      <c r="I137" s="604"/>
      <c r="N137" s="595"/>
    </row>
    <row r="138" spans="1:14" outlineLevel="1" x14ac:dyDescent="0.35">
      <c r="A138" s="595" t="s">
        <v>2869</v>
      </c>
      <c r="B138" s="611" t="s">
        <v>89</v>
      </c>
      <c r="C138" s="635"/>
      <c r="G138" s="595"/>
      <c r="H138" s="592"/>
      <c r="I138" s="604"/>
      <c r="N138" s="595"/>
    </row>
    <row r="139" spans="1:14" outlineLevel="1" x14ac:dyDescent="0.35">
      <c r="A139" s="595" t="s">
        <v>2870</v>
      </c>
      <c r="B139" s="611" t="s">
        <v>89</v>
      </c>
      <c r="C139" s="635"/>
      <c r="G139" s="595"/>
      <c r="H139" s="592"/>
      <c r="I139" s="604"/>
      <c r="N139" s="595"/>
    </row>
    <row r="140" spans="1:14" outlineLevel="1" x14ac:dyDescent="0.35">
      <c r="A140" s="595" t="s">
        <v>2871</v>
      </c>
      <c r="B140" s="611" t="s">
        <v>89</v>
      </c>
      <c r="C140" s="635"/>
      <c r="G140" s="595"/>
      <c r="H140" s="592"/>
      <c r="I140" s="604"/>
      <c r="N140" s="595"/>
    </row>
    <row r="141" spans="1:14" outlineLevel="1" x14ac:dyDescent="0.35">
      <c r="A141" s="595" t="s">
        <v>2872</v>
      </c>
      <c r="B141" s="611" t="s">
        <v>89</v>
      </c>
      <c r="C141" s="635"/>
      <c r="G141" s="595"/>
      <c r="H141" s="592"/>
      <c r="I141" s="604"/>
      <c r="N141" s="595"/>
    </row>
    <row r="142" spans="1:14" outlineLevel="1" x14ac:dyDescent="0.35">
      <c r="A142" s="595" t="s">
        <v>2873</v>
      </c>
      <c r="B142" s="611" t="s">
        <v>89</v>
      </c>
      <c r="C142" s="635"/>
      <c r="G142" s="595"/>
      <c r="H142" s="592"/>
      <c r="I142" s="604"/>
      <c r="N142" s="595"/>
    </row>
    <row r="143" spans="1:14" outlineLevel="1" x14ac:dyDescent="0.35">
      <c r="A143" s="595" t="s">
        <v>2874</v>
      </c>
      <c r="B143" s="611" t="s">
        <v>89</v>
      </c>
      <c r="C143" s="635"/>
      <c r="G143" s="595"/>
      <c r="H143" s="592"/>
      <c r="I143" s="604"/>
      <c r="N143" s="595"/>
    </row>
    <row r="144" spans="1:14" ht="15" customHeight="1" x14ac:dyDescent="0.35">
      <c r="A144" s="599"/>
      <c r="B144" s="636" t="s">
        <v>1690</v>
      </c>
      <c r="C144" s="637" t="s">
        <v>746</v>
      </c>
      <c r="D144" s="599"/>
      <c r="E144" s="633"/>
      <c r="F144" s="599"/>
      <c r="G144" s="629"/>
      <c r="H144" s="592"/>
      <c r="I144" s="615"/>
      <c r="J144" s="614"/>
      <c r="K144" s="614"/>
      <c r="L144" s="597"/>
      <c r="M144" s="614"/>
      <c r="N144" s="591"/>
    </row>
    <row r="145" spans="1:14" x14ac:dyDescent="0.35">
      <c r="A145" s="595" t="s">
        <v>2875</v>
      </c>
      <c r="B145" s="604" t="s">
        <v>1145</v>
      </c>
      <c r="C145" s="635">
        <v>0.18874111056769641</v>
      </c>
      <c r="G145" s="595"/>
      <c r="H145" s="592"/>
      <c r="I145" s="604"/>
      <c r="N145" s="595"/>
    </row>
    <row r="146" spans="1:14" x14ac:dyDescent="0.35">
      <c r="A146" s="595" t="s">
        <v>2876</v>
      </c>
      <c r="B146" s="604" t="s">
        <v>1146</v>
      </c>
      <c r="C146" s="635">
        <v>7.4314573020204085E-3</v>
      </c>
      <c r="G146" s="595"/>
      <c r="H146" s="592"/>
      <c r="I146" s="604"/>
      <c r="N146" s="595"/>
    </row>
    <row r="147" spans="1:14" x14ac:dyDescent="0.35">
      <c r="A147" s="595" t="s">
        <v>2877</v>
      </c>
      <c r="B147" s="604" t="s">
        <v>1147</v>
      </c>
      <c r="C147" s="635">
        <v>9.1719640391197843E-2</v>
      </c>
      <c r="G147" s="595"/>
      <c r="H147" s="592"/>
      <c r="I147" s="604"/>
      <c r="N147" s="595"/>
    </row>
    <row r="148" spans="1:14" x14ac:dyDescent="0.35">
      <c r="A148" s="595" t="s">
        <v>2878</v>
      </c>
      <c r="B148" s="604" t="s">
        <v>1148</v>
      </c>
      <c r="C148" s="635">
        <v>2.5291192256393362E-2</v>
      </c>
      <c r="G148" s="595"/>
      <c r="H148" s="592"/>
      <c r="I148" s="604"/>
      <c r="N148" s="595"/>
    </row>
    <row r="149" spans="1:14" x14ac:dyDescent="0.35">
      <c r="A149" s="595" t="s">
        <v>2879</v>
      </c>
      <c r="B149" s="604" t="s">
        <v>1149</v>
      </c>
      <c r="C149" s="635">
        <v>0</v>
      </c>
      <c r="G149" s="595"/>
      <c r="H149" s="592"/>
      <c r="I149" s="604"/>
      <c r="N149" s="595"/>
    </row>
    <row r="150" spans="1:14" x14ac:dyDescent="0.35">
      <c r="A150" s="595" t="s">
        <v>2880</v>
      </c>
      <c r="B150" s="604" t="s">
        <v>1150</v>
      </c>
      <c r="C150" s="635">
        <v>1.7665872122696647E-2</v>
      </c>
      <c r="G150" s="595"/>
      <c r="H150" s="592"/>
      <c r="I150" s="604"/>
      <c r="N150" s="595"/>
    </row>
    <row r="151" spans="1:14" x14ac:dyDescent="0.35">
      <c r="A151" s="595" t="s">
        <v>2881</v>
      </c>
      <c r="B151" s="604" t="s">
        <v>1151</v>
      </c>
      <c r="C151" s="635">
        <v>0.12160303583119425</v>
      </c>
      <c r="G151" s="595"/>
      <c r="H151" s="592"/>
      <c r="I151" s="604"/>
      <c r="N151" s="595"/>
    </row>
    <row r="152" spans="1:14" x14ac:dyDescent="0.35">
      <c r="A152" s="595" t="s">
        <v>2882</v>
      </c>
      <c r="B152" s="604" t="s">
        <v>1152</v>
      </c>
      <c r="C152" s="635">
        <v>0.10016359380384049</v>
      </c>
      <c r="G152" s="595"/>
      <c r="H152" s="592"/>
      <c r="I152" s="604"/>
      <c r="N152" s="595"/>
    </row>
    <row r="153" spans="1:14" x14ac:dyDescent="0.35">
      <c r="A153" s="595" t="s">
        <v>2883</v>
      </c>
      <c r="B153" s="604" t="s">
        <v>1153</v>
      </c>
      <c r="C153" s="635">
        <v>6.0877603468916498E-2</v>
      </c>
      <c r="G153" s="595"/>
      <c r="H153" s="592"/>
      <c r="I153" s="604"/>
      <c r="N153" s="595"/>
    </row>
    <row r="154" spans="1:14" x14ac:dyDescent="0.35">
      <c r="A154" s="595" t="s">
        <v>2884</v>
      </c>
      <c r="B154" s="604" t="s">
        <v>1154</v>
      </c>
      <c r="C154" s="635">
        <v>4.8262983798632135E-2</v>
      </c>
      <c r="G154" s="595"/>
      <c r="H154" s="592"/>
      <c r="I154" s="604"/>
      <c r="N154" s="595"/>
    </row>
    <row r="155" spans="1:14" x14ac:dyDescent="0.35">
      <c r="A155" s="595" t="s">
        <v>2885</v>
      </c>
      <c r="B155" s="604" t="s">
        <v>1155</v>
      </c>
      <c r="C155" s="635">
        <v>0.19136834778362435</v>
      </c>
      <c r="G155" s="595"/>
      <c r="H155" s="592"/>
      <c r="I155" s="604"/>
      <c r="N155" s="595"/>
    </row>
    <row r="156" spans="1:14" x14ac:dyDescent="0.35">
      <c r="A156" s="595" t="s">
        <v>2886</v>
      </c>
      <c r="B156" s="604" t="s">
        <v>1156</v>
      </c>
      <c r="C156" s="635">
        <v>9.2946091973258649E-2</v>
      </c>
      <c r="G156" s="595"/>
      <c r="H156" s="592"/>
      <c r="I156" s="604"/>
      <c r="N156" s="595"/>
    </row>
    <row r="157" spans="1:14" x14ac:dyDescent="0.35">
      <c r="A157" s="595" t="s">
        <v>2887</v>
      </c>
      <c r="B157" s="604" t="s">
        <v>1157</v>
      </c>
      <c r="C157" s="635">
        <v>5.3929070700528964E-2</v>
      </c>
      <c r="G157" s="595"/>
      <c r="H157" s="592"/>
      <c r="I157" s="604"/>
      <c r="N157" s="595"/>
    </row>
    <row r="158" spans="1:14" x14ac:dyDescent="0.35">
      <c r="A158" s="595" t="s">
        <v>2888</v>
      </c>
      <c r="B158" s="604" t="s">
        <v>1158</v>
      </c>
      <c r="C158" s="635">
        <v>0</v>
      </c>
      <c r="G158" s="595"/>
      <c r="H158" s="592"/>
      <c r="I158" s="604"/>
      <c r="N158" s="595"/>
    </row>
    <row r="159" spans="1:14" x14ac:dyDescent="0.35">
      <c r="A159" s="595" t="s">
        <v>2889</v>
      </c>
      <c r="B159" s="604" t="s">
        <v>1159</v>
      </c>
      <c r="C159" s="635">
        <v>0</v>
      </c>
      <c r="G159" s="595"/>
      <c r="H159" s="592"/>
      <c r="I159" s="604"/>
      <c r="N159" s="595"/>
    </row>
    <row r="160" spans="1:14" x14ac:dyDescent="0.35">
      <c r="A160" s="595" t="s">
        <v>2890</v>
      </c>
      <c r="B160" s="604"/>
      <c r="C160" s="635"/>
      <c r="G160" s="595"/>
      <c r="H160" s="592"/>
      <c r="I160" s="604"/>
      <c r="N160" s="595"/>
    </row>
    <row r="161" spans="1:14" x14ac:dyDescent="0.35">
      <c r="A161" s="595" t="s">
        <v>2891</v>
      </c>
      <c r="B161" s="604"/>
      <c r="C161" s="635"/>
      <c r="G161" s="595"/>
      <c r="H161" s="592"/>
      <c r="I161" s="604"/>
      <c r="N161" s="595"/>
    </row>
    <row r="162" spans="1:14" x14ac:dyDescent="0.35">
      <c r="A162" s="595" t="s">
        <v>2892</v>
      </c>
      <c r="B162" s="604"/>
      <c r="C162" s="635"/>
      <c r="G162" s="595"/>
      <c r="H162" s="592"/>
      <c r="I162" s="604"/>
      <c r="N162" s="595"/>
    </row>
    <row r="163" spans="1:14" x14ac:dyDescent="0.35">
      <c r="A163" s="595" t="s">
        <v>2893</v>
      </c>
      <c r="B163" s="604"/>
      <c r="C163" s="635"/>
      <c r="G163" s="595"/>
      <c r="H163" s="592"/>
      <c r="I163" s="604"/>
      <c r="N163" s="595"/>
    </row>
    <row r="164" spans="1:14" x14ac:dyDescent="0.35">
      <c r="A164" s="595" t="s">
        <v>2894</v>
      </c>
      <c r="B164" s="604"/>
      <c r="C164" s="635"/>
      <c r="G164" s="595"/>
      <c r="H164" s="592"/>
      <c r="I164" s="604"/>
      <c r="N164" s="595"/>
    </row>
    <row r="165" spans="1:14" x14ac:dyDescent="0.35">
      <c r="A165" s="595" t="s">
        <v>2895</v>
      </c>
      <c r="B165" s="604"/>
      <c r="C165" s="635"/>
      <c r="G165" s="595"/>
      <c r="H165" s="592"/>
      <c r="I165" s="604"/>
      <c r="N165" s="595"/>
    </row>
    <row r="166" spans="1:14" x14ac:dyDescent="0.35">
      <c r="A166" s="595" t="s">
        <v>2896</v>
      </c>
      <c r="B166" s="604"/>
      <c r="C166" s="635"/>
      <c r="G166" s="595"/>
      <c r="H166" s="592"/>
      <c r="I166" s="604"/>
      <c r="N166" s="595"/>
    </row>
    <row r="167" spans="1:14" x14ac:dyDescent="0.35">
      <c r="A167" s="595" t="s">
        <v>2897</v>
      </c>
      <c r="B167" s="604"/>
      <c r="C167" s="635"/>
      <c r="G167" s="595"/>
      <c r="H167" s="592"/>
      <c r="I167" s="604"/>
      <c r="N167" s="595"/>
    </row>
    <row r="168" spans="1:14" x14ac:dyDescent="0.35">
      <c r="A168" s="595" t="s">
        <v>2898</v>
      </c>
      <c r="B168" s="604"/>
      <c r="C168" s="635"/>
      <c r="G168" s="595"/>
      <c r="H168" s="592"/>
      <c r="I168" s="604"/>
      <c r="N168" s="595"/>
    </row>
    <row r="169" spans="1:14" x14ac:dyDescent="0.35">
      <c r="A169" s="595" t="s">
        <v>2899</v>
      </c>
      <c r="B169" s="604"/>
      <c r="G169" s="595"/>
      <c r="H169" s="592"/>
      <c r="I169" s="604"/>
      <c r="N169" s="595"/>
    </row>
    <row r="170" spans="1:14" x14ac:dyDescent="0.35">
      <c r="A170" s="599"/>
      <c r="B170" s="628" t="s">
        <v>554</v>
      </c>
      <c r="C170" s="599" t="s">
        <v>746</v>
      </c>
      <c r="D170" s="599"/>
      <c r="E170" s="599"/>
      <c r="F170" s="629"/>
      <c r="G170" s="629"/>
      <c r="H170" s="592"/>
      <c r="I170" s="615"/>
      <c r="J170" s="614"/>
      <c r="K170" s="614"/>
      <c r="L170" s="614"/>
      <c r="M170" s="591"/>
      <c r="N170" s="591"/>
    </row>
    <row r="171" spans="1:14" x14ac:dyDescent="0.35">
      <c r="A171" s="595" t="s">
        <v>2900</v>
      </c>
      <c r="B171" s="595" t="s">
        <v>556</v>
      </c>
      <c r="C171" s="635">
        <v>0.86821979108260761</v>
      </c>
      <c r="D171" s="592"/>
      <c r="E171" s="592"/>
      <c r="F171" s="592"/>
      <c r="G171" s="592"/>
      <c r="H171" s="592"/>
      <c r="K171" s="592"/>
      <c r="L171" s="592"/>
      <c r="M171" s="592"/>
      <c r="N171" s="592"/>
    </row>
    <row r="172" spans="1:14" x14ac:dyDescent="0.35">
      <c r="A172" s="595" t="s">
        <v>2901</v>
      </c>
      <c r="B172" s="595" t="s">
        <v>558</v>
      </c>
      <c r="C172" s="635">
        <v>0.13178020891739245</v>
      </c>
      <c r="D172" s="592"/>
      <c r="E172" s="592"/>
      <c r="F172" s="592"/>
      <c r="G172" s="592"/>
      <c r="H172" s="592"/>
      <c r="K172" s="592"/>
      <c r="L172" s="592"/>
      <c r="M172" s="592"/>
      <c r="N172" s="592"/>
    </row>
    <row r="173" spans="1:14" x14ac:dyDescent="0.35">
      <c r="A173" s="595" t="s">
        <v>2902</v>
      </c>
      <c r="B173" s="595" t="s">
        <v>85</v>
      </c>
      <c r="C173" s="635"/>
      <c r="D173" s="592"/>
      <c r="E173" s="592"/>
      <c r="F173" s="592"/>
      <c r="G173" s="592"/>
      <c r="H173" s="592"/>
      <c r="K173" s="592"/>
      <c r="L173" s="592"/>
      <c r="M173" s="592"/>
      <c r="N173" s="592"/>
    </row>
    <row r="174" spans="1:14" outlineLevel="1" x14ac:dyDescent="0.35">
      <c r="A174" s="595" t="s">
        <v>2903</v>
      </c>
      <c r="C174" s="635"/>
      <c r="D174" s="592"/>
      <c r="E174" s="592"/>
      <c r="F174" s="592"/>
      <c r="G174" s="592"/>
      <c r="H174" s="592"/>
      <c r="K174" s="592"/>
      <c r="L174" s="592"/>
      <c r="M174" s="592"/>
      <c r="N174" s="592"/>
    </row>
    <row r="175" spans="1:14" outlineLevel="1" x14ac:dyDescent="0.35">
      <c r="A175" s="595" t="s">
        <v>2904</v>
      </c>
      <c r="C175" s="635"/>
      <c r="D175" s="592"/>
      <c r="E175" s="592"/>
      <c r="F175" s="592"/>
      <c r="G175" s="592"/>
      <c r="H175" s="592"/>
      <c r="K175" s="592"/>
      <c r="L175" s="592"/>
      <c r="M175" s="592"/>
      <c r="N175" s="592"/>
    </row>
    <row r="176" spans="1:14" outlineLevel="1" x14ac:dyDescent="0.35">
      <c r="A176" s="595" t="s">
        <v>2905</v>
      </c>
      <c r="C176" s="635"/>
      <c r="D176" s="592"/>
      <c r="E176" s="592"/>
      <c r="F176" s="592"/>
      <c r="G176" s="592"/>
      <c r="H176" s="592"/>
      <c r="K176" s="592"/>
      <c r="L176" s="592"/>
      <c r="M176" s="592"/>
      <c r="N176" s="592"/>
    </row>
    <row r="177" spans="1:14" outlineLevel="1" x14ac:dyDescent="0.35">
      <c r="A177" s="595" t="s">
        <v>2906</v>
      </c>
      <c r="C177" s="635"/>
      <c r="D177" s="592"/>
      <c r="E177" s="592"/>
      <c r="F177" s="592"/>
      <c r="G177" s="592"/>
      <c r="H177" s="592"/>
      <c r="K177" s="592"/>
      <c r="L177" s="592"/>
      <c r="M177" s="592"/>
      <c r="N177" s="592"/>
    </row>
    <row r="178" spans="1:14" x14ac:dyDescent="0.35">
      <c r="A178" s="599"/>
      <c r="B178" s="628" t="s">
        <v>566</v>
      </c>
      <c r="C178" s="599" t="s">
        <v>746</v>
      </c>
      <c r="D178" s="599"/>
      <c r="E178" s="599"/>
      <c r="F178" s="629"/>
      <c r="G178" s="629"/>
      <c r="H178" s="592"/>
      <c r="I178" s="615"/>
      <c r="J178" s="614"/>
      <c r="K178" s="614"/>
      <c r="L178" s="614"/>
      <c r="M178" s="591"/>
      <c r="N178" s="591"/>
    </row>
    <row r="179" spans="1:14" x14ac:dyDescent="0.35">
      <c r="A179" s="595" t="s">
        <v>2907</v>
      </c>
      <c r="B179" s="595" t="s">
        <v>568</v>
      </c>
      <c r="C179" s="635"/>
      <c r="D179" s="634"/>
      <c r="E179" s="634"/>
      <c r="F179" s="630"/>
      <c r="G179" s="606"/>
      <c r="H179" s="592"/>
      <c r="K179" s="634"/>
      <c r="L179" s="634"/>
      <c r="M179" s="630"/>
      <c r="N179" s="606"/>
    </row>
    <row r="180" spans="1:14" x14ac:dyDescent="0.35">
      <c r="A180" s="595" t="s">
        <v>2908</v>
      </c>
      <c r="B180" s="595" t="s">
        <v>570</v>
      </c>
      <c r="C180" s="635">
        <v>1</v>
      </c>
      <c r="D180" s="634"/>
      <c r="E180" s="634"/>
      <c r="F180" s="630"/>
      <c r="G180" s="606"/>
      <c r="H180" s="592"/>
      <c r="K180" s="634"/>
      <c r="L180" s="634"/>
      <c r="M180" s="630"/>
      <c r="N180" s="606"/>
    </row>
    <row r="181" spans="1:14" x14ac:dyDescent="0.35">
      <c r="A181" s="595" t="s">
        <v>2909</v>
      </c>
      <c r="B181" s="595" t="s">
        <v>85</v>
      </c>
      <c r="C181" s="635"/>
      <c r="D181" s="634"/>
      <c r="E181" s="634"/>
      <c r="F181" s="630"/>
      <c r="G181" s="606"/>
      <c r="H181" s="592"/>
      <c r="K181" s="634"/>
      <c r="L181" s="634"/>
      <c r="M181" s="630"/>
      <c r="N181" s="606"/>
    </row>
    <row r="182" spans="1:14" outlineLevel="1" x14ac:dyDescent="0.35">
      <c r="A182" s="595" t="s">
        <v>2910</v>
      </c>
      <c r="C182" s="635"/>
      <c r="D182" s="634"/>
      <c r="E182" s="634"/>
      <c r="F182" s="630"/>
      <c r="G182" s="606"/>
      <c r="H182" s="592"/>
      <c r="K182" s="634"/>
      <c r="L182" s="634"/>
      <c r="M182" s="630"/>
      <c r="N182" s="606"/>
    </row>
    <row r="183" spans="1:14" outlineLevel="1" x14ac:dyDescent="0.35">
      <c r="A183" s="595" t="s">
        <v>2911</v>
      </c>
      <c r="C183" s="635"/>
      <c r="D183" s="634"/>
      <c r="E183" s="634"/>
      <c r="F183" s="630"/>
      <c r="G183" s="606"/>
      <c r="H183" s="592"/>
      <c r="K183" s="634"/>
      <c r="L183" s="634"/>
      <c r="M183" s="630"/>
      <c r="N183" s="606"/>
    </row>
    <row r="184" spans="1:14" outlineLevel="1" x14ac:dyDescent="0.35">
      <c r="A184" s="595" t="s">
        <v>2912</v>
      </c>
      <c r="C184" s="635"/>
      <c r="D184" s="634"/>
      <c r="E184" s="634"/>
      <c r="F184" s="630"/>
      <c r="G184" s="606"/>
      <c r="H184" s="592"/>
      <c r="K184" s="634"/>
      <c r="L184" s="634"/>
      <c r="M184" s="630"/>
      <c r="N184" s="606"/>
    </row>
    <row r="185" spans="1:14" outlineLevel="1" x14ac:dyDescent="0.35">
      <c r="A185" s="595" t="s">
        <v>2913</v>
      </c>
      <c r="C185" s="635"/>
      <c r="D185" s="634"/>
      <c r="E185" s="634"/>
      <c r="F185" s="630"/>
      <c r="G185" s="606"/>
      <c r="H185" s="592"/>
      <c r="K185" s="634"/>
      <c r="L185" s="634"/>
      <c r="M185" s="630"/>
      <c r="N185" s="606"/>
    </row>
    <row r="186" spans="1:14" outlineLevel="1" x14ac:dyDescent="0.35">
      <c r="A186" s="595" t="s">
        <v>2914</v>
      </c>
      <c r="C186" s="635"/>
      <c r="D186" s="634"/>
      <c r="E186" s="634"/>
      <c r="F186" s="630"/>
      <c r="G186" s="606"/>
      <c r="H186" s="592"/>
      <c r="K186" s="634"/>
      <c r="L186" s="634"/>
      <c r="M186" s="630"/>
      <c r="N186" s="606"/>
    </row>
    <row r="187" spans="1:14" outlineLevel="1" x14ac:dyDescent="0.35">
      <c r="A187" s="595" t="s">
        <v>2915</v>
      </c>
      <c r="C187" s="635"/>
      <c r="D187" s="634"/>
      <c r="E187" s="634"/>
      <c r="F187" s="630"/>
      <c r="G187" s="606"/>
      <c r="H187" s="592"/>
      <c r="K187" s="634"/>
      <c r="L187" s="634"/>
      <c r="M187" s="630"/>
      <c r="N187" s="606"/>
    </row>
    <row r="188" spans="1:14" x14ac:dyDescent="0.35">
      <c r="A188" s="599"/>
      <c r="B188" s="628" t="s">
        <v>873</v>
      </c>
      <c r="C188" s="599" t="s">
        <v>58</v>
      </c>
      <c r="D188" s="599"/>
      <c r="E188" s="599"/>
      <c r="F188" s="599" t="s">
        <v>746</v>
      </c>
      <c r="G188" s="629"/>
      <c r="H188" s="592"/>
      <c r="I188" s="615"/>
      <c r="J188" s="614"/>
      <c r="K188" s="614"/>
      <c r="L188" s="614"/>
      <c r="M188" s="614"/>
      <c r="N188" s="591"/>
    </row>
    <row r="189" spans="1:14" x14ac:dyDescent="0.35">
      <c r="A189" s="595" t="s">
        <v>2916</v>
      </c>
      <c r="B189" s="604" t="s">
        <v>875</v>
      </c>
      <c r="C189" s="609">
        <v>2.2949279999999999E-2</v>
      </c>
      <c r="D189" s="634"/>
      <c r="E189" s="634"/>
      <c r="F189" s="603">
        <f>IF($C$193=0,"",IF(C189="[for completion]","",C189/$C$193))</f>
        <v>2.673188310277164E-5</v>
      </c>
      <c r="G189" s="606"/>
      <c r="H189" s="592"/>
      <c r="I189" s="604"/>
      <c r="K189" s="634"/>
      <c r="L189" s="634"/>
      <c r="M189" s="619"/>
      <c r="N189" s="606"/>
    </row>
    <row r="190" spans="1:14" x14ac:dyDescent="0.35">
      <c r="A190" s="595" t="s">
        <v>2917</v>
      </c>
      <c r="B190" s="604" t="s">
        <v>877</v>
      </c>
      <c r="C190" s="609"/>
      <c r="D190" s="634"/>
      <c r="E190" s="634"/>
      <c r="F190" s="603">
        <f>IF($C$193=0,"",IF(C190="[for completion]","",C190/$C$193))</f>
        <v>0</v>
      </c>
      <c r="G190" s="606"/>
      <c r="H190" s="592"/>
      <c r="I190" s="604"/>
      <c r="K190" s="634"/>
      <c r="L190" s="634"/>
      <c r="M190" s="619"/>
      <c r="N190" s="606"/>
    </row>
    <row r="191" spans="1:14" x14ac:dyDescent="0.35">
      <c r="A191" s="595" t="s">
        <v>2918</v>
      </c>
      <c r="B191" s="604" t="s">
        <v>879</v>
      </c>
      <c r="C191" s="609">
        <v>6.7235667000000001</v>
      </c>
      <c r="D191" s="634"/>
      <c r="E191" s="634"/>
      <c r="F191" s="603">
        <f>IF($C$193=0,"",IF(C191="[for completion]","",C191/$C$193))</f>
        <v>7.8317750734701961E-3</v>
      </c>
      <c r="G191" s="606"/>
      <c r="H191" s="592"/>
      <c r="I191" s="604"/>
      <c r="K191" s="634"/>
      <c r="L191" s="634"/>
      <c r="M191" s="619"/>
      <c r="N191" s="606"/>
    </row>
    <row r="192" spans="1:14" ht="15" customHeight="1" x14ac:dyDescent="0.35">
      <c r="A192" s="595" t="s">
        <v>2919</v>
      </c>
      <c r="B192" s="604" t="s">
        <v>881</v>
      </c>
      <c r="C192" s="609">
        <v>851.75192618999995</v>
      </c>
      <c r="D192" s="634"/>
      <c r="E192" s="634"/>
      <c r="F192" s="603">
        <f>IF($C$193=0,"",IF(C192="[for completion]","",C192/$C$193))</f>
        <v>0.99214149304342703</v>
      </c>
      <c r="G192" s="606"/>
      <c r="H192" s="592"/>
      <c r="I192" s="604"/>
      <c r="K192" s="634"/>
      <c r="L192" s="634"/>
      <c r="M192" s="619"/>
      <c r="N192" s="606"/>
    </row>
    <row r="193" spans="1:14" ht="15" customHeight="1" x14ac:dyDescent="0.35">
      <c r="A193" s="595" t="s">
        <v>2920</v>
      </c>
      <c r="B193" s="617" t="s">
        <v>87</v>
      </c>
      <c r="C193" s="605">
        <f>SUM(C189:C192)</f>
        <v>858.49844216999998</v>
      </c>
      <c r="D193" s="634"/>
      <c r="E193" s="634"/>
      <c r="F193" s="635">
        <f>SUM(F189:F192)</f>
        <v>1</v>
      </c>
      <c r="G193" s="606"/>
      <c r="H193" s="592"/>
      <c r="I193" s="604"/>
      <c r="K193" s="634"/>
      <c r="L193" s="634"/>
      <c r="M193" s="619"/>
      <c r="N193" s="606"/>
    </row>
    <row r="194" spans="1:14" ht="15" customHeight="1" outlineLevel="1" x14ac:dyDescent="0.35">
      <c r="A194" s="595" t="s">
        <v>2921</v>
      </c>
      <c r="B194" s="611" t="s">
        <v>884</v>
      </c>
      <c r="D194" s="634"/>
      <c r="E194" s="634"/>
      <c r="F194" s="603">
        <f>IF($C$193=0,"",IF(C194="[for completion]","",C194/$C$193))</f>
        <v>0</v>
      </c>
      <c r="G194" s="606"/>
      <c r="H194" s="592"/>
      <c r="I194" s="604"/>
      <c r="K194" s="634"/>
      <c r="L194" s="634"/>
      <c r="M194" s="619"/>
      <c r="N194" s="606"/>
    </row>
    <row r="195" spans="1:14" ht="15" customHeight="1" outlineLevel="1" x14ac:dyDescent="0.35">
      <c r="A195" s="595" t="s">
        <v>2922</v>
      </c>
      <c r="B195" s="611" t="s">
        <v>886</v>
      </c>
      <c r="D195" s="634"/>
      <c r="E195" s="634"/>
      <c r="F195" s="603">
        <f t="shared" ref="F195:F200" si="2">IF($C$193=0,"",IF(C195="[for completion]","",C195/$C$193))</f>
        <v>0</v>
      </c>
      <c r="G195" s="606"/>
      <c r="H195" s="592"/>
      <c r="I195" s="604"/>
      <c r="K195" s="634"/>
      <c r="L195" s="634"/>
      <c r="M195" s="619"/>
      <c r="N195" s="606"/>
    </row>
    <row r="196" spans="1:14" ht="15" customHeight="1" outlineLevel="1" x14ac:dyDescent="0.35">
      <c r="A196" s="595" t="s">
        <v>2923</v>
      </c>
      <c r="B196" s="611" t="s">
        <v>888</v>
      </c>
      <c r="C196" s="667">
        <v>2.2949279999999999E-2</v>
      </c>
      <c r="D196" s="634"/>
      <c r="E196" s="634"/>
      <c r="F196" s="603">
        <f t="shared" si="2"/>
        <v>2.673188310277164E-5</v>
      </c>
      <c r="G196" s="606"/>
      <c r="H196" s="592"/>
      <c r="I196" s="604"/>
      <c r="K196" s="634"/>
      <c r="L196" s="634"/>
      <c r="M196" s="619"/>
      <c r="N196" s="606"/>
    </row>
    <row r="197" spans="1:14" ht="15" customHeight="1" outlineLevel="1" x14ac:dyDescent="0.35">
      <c r="A197" s="595" t="s">
        <v>2924</v>
      </c>
      <c r="B197" s="611" t="s">
        <v>890</v>
      </c>
      <c r="D197" s="634"/>
      <c r="E197" s="634"/>
      <c r="F197" s="603">
        <f t="shared" si="2"/>
        <v>0</v>
      </c>
      <c r="G197" s="606"/>
      <c r="H197" s="592"/>
      <c r="I197" s="604"/>
      <c r="K197" s="634"/>
      <c r="L197" s="634"/>
      <c r="M197" s="619"/>
      <c r="N197" s="606"/>
    </row>
    <row r="198" spans="1:14" ht="15" customHeight="1" outlineLevel="1" x14ac:dyDescent="0.35">
      <c r="A198" s="595" t="s">
        <v>2925</v>
      </c>
      <c r="B198" s="611" t="s">
        <v>892</v>
      </c>
      <c r="D198" s="634"/>
      <c r="E198" s="634"/>
      <c r="F198" s="603">
        <f t="shared" si="2"/>
        <v>0</v>
      </c>
      <c r="G198" s="606"/>
      <c r="H198" s="592"/>
      <c r="I198" s="604"/>
      <c r="K198" s="634"/>
      <c r="L198" s="634"/>
      <c r="M198" s="619"/>
      <c r="N198" s="606"/>
    </row>
    <row r="199" spans="1:14" ht="15" customHeight="1" outlineLevel="1" x14ac:dyDescent="0.35">
      <c r="A199" s="595" t="s">
        <v>2926</v>
      </c>
      <c r="B199" s="611" t="s">
        <v>894</v>
      </c>
      <c r="D199" s="634"/>
      <c r="E199" s="634"/>
      <c r="F199" s="603">
        <f t="shared" si="2"/>
        <v>0</v>
      </c>
      <c r="G199" s="606"/>
      <c r="H199" s="592"/>
      <c r="I199" s="604"/>
      <c r="K199" s="634"/>
      <c r="L199" s="634"/>
      <c r="M199" s="619"/>
      <c r="N199" s="606"/>
    </row>
    <row r="200" spans="1:14" ht="15" customHeight="1" outlineLevel="1" x14ac:dyDescent="0.35">
      <c r="A200" s="595" t="s">
        <v>2927</v>
      </c>
      <c r="B200" s="611" t="s">
        <v>2928</v>
      </c>
      <c r="C200" s="609">
        <f>+C191</f>
        <v>6.7235667000000001</v>
      </c>
      <c r="D200" s="634"/>
      <c r="E200" s="634"/>
      <c r="F200" s="603">
        <f t="shared" si="2"/>
        <v>7.8317750734701961E-3</v>
      </c>
      <c r="G200" s="606"/>
      <c r="H200" s="592"/>
      <c r="I200" s="604"/>
      <c r="K200" s="634"/>
      <c r="L200" s="634"/>
      <c r="M200" s="619"/>
      <c r="N200" s="606"/>
    </row>
    <row r="201" spans="1:14" ht="15" customHeight="1" outlineLevel="1" x14ac:dyDescent="0.35">
      <c r="A201" s="595" t="s">
        <v>2929</v>
      </c>
      <c r="B201" s="611"/>
      <c r="D201" s="634"/>
      <c r="E201" s="634"/>
      <c r="F201" s="619"/>
      <c r="G201" s="606"/>
      <c r="H201" s="592"/>
      <c r="I201" s="604"/>
      <c r="K201" s="634"/>
      <c r="L201" s="634"/>
      <c r="M201" s="619"/>
      <c r="N201" s="606"/>
    </row>
    <row r="202" spans="1:14" ht="15" customHeight="1" outlineLevel="1" x14ac:dyDescent="0.35">
      <c r="A202" s="595" t="s">
        <v>2930</v>
      </c>
      <c r="B202" s="611"/>
      <c r="D202" s="634"/>
      <c r="E202" s="634"/>
      <c r="F202" s="619"/>
      <c r="G202" s="606"/>
      <c r="H202" s="592"/>
      <c r="I202" s="604"/>
      <c r="K202" s="634"/>
      <c r="L202" s="634"/>
      <c r="M202" s="619"/>
      <c r="N202" s="606"/>
    </row>
    <row r="203" spans="1:14" ht="15" customHeight="1" outlineLevel="1" x14ac:dyDescent="0.35">
      <c r="A203" s="595" t="s">
        <v>2931</v>
      </c>
      <c r="B203" s="611"/>
      <c r="D203" s="634"/>
      <c r="E203" s="634"/>
      <c r="F203" s="619"/>
      <c r="G203" s="606"/>
      <c r="H203" s="592"/>
      <c r="I203" s="604"/>
      <c r="K203" s="634"/>
      <c r="L203" s="634"/>
      <c r="M203" s="619"/>
      <c r="N203" s="606"/>
    </row>
    <row r="204" spans="1:14" ht="15" customHeight="1" outlineLevel="1" x14ac:dyDescent="0.35">
      <c r="A204" s="595" t="s">
        <v>2932</v>
      </c>
      <c r="B204" s="611"/>
      <c r="D204" s="634"/>
      <c r="E204" s="634"/>
      <c r="F204" s="619"/>
      <c r="G204" s="606"/>
      <c r="H204" s="592"/>
      <c r="I204" s="604"/>
      <c r="K204" s="634"/>
      <c r="L204" s="634"/>
      <c r="M204" s="619"/>
      <c r="N204" s="606"/>
    </row>
    <row r="205" spans="1:14" ht="15" customHeight="1" outlineLevel="1" x14ac:dyDescent="0.35">
      <c r="A205" s="595" t="s">
        <v>2933</v>
      </c>
      <c r="B205" s="604"/>
      <c r="D205" s="634"/>
      <c r="E205" s="634"/>
      <c r="F205" s="619"/>
      <c r="G205" s="606"/>
      <c r="H205" s="592"/>
      <c r="I205" s="604"/>
      <c r="K205" s="634"/>
      <c r="L205" s="634"/>
      <c r="M205" s="619"/>
      <c r="N205" s="606"/>
    </row>
    <row r="206" spans="1:14" outlineLevel="1" x14ac:dyDescent="0.35">
      <c r="A206" s="595" t="s">
        <v>2934</v>
      </c>
      <c r="B206" s="612"/>
      <c r="C206" s="612"/>
      <c r="D206" s="612"/>
      <c r="E206" s="612"/>
      <c r="F206" s="619"/>
      <c r="G206" s="606"/>
      <c r="H206" s="592"/>
      <c r="I206" s="617"/>
      <c r="J206" s="604"/>
      <c r="K206" s="634"/>
      <c r="L206" s="634"/>
      <c r="M206" s="630"/>
      <c r="N206" s="606"/>
    </row>
    <row r="207" spans="1:14" ht="15" customHeight="1" x14ac:dyDescent="0.35">
      <c r="A207" s="599"/>
      <c r="B207" s="638" t="s">
        <v>902</v>
      </c>
      <c r="C207" s="599" t="s">
        <v>746</v>
      </c>
      <c r="D207" s="599"/>
      <c r="E207" s="599"/>
      <c r="F207" s="629"/>
      <c r="G207" s="629"/>
      <c r="H207" s="592"/>
      <c r="I207" s="615"/>
      <c r="J207" s="614"/>
      <c r="K207" s="614"/>
      <c r="L207" s="614"/>
      <c r="M207" s="591"/>
      <c r="N207" s="591"/>
    </row>
    <row r="208" spans="1:14" x14ac:dyDescent="0.35">
      <c r="A208" s="595" t="s">
        <v>2935</v>
      </c>
      <c r="B208" s="595" t="s">
        <v>595</v>
      </c>
      <c r="C208" s="635">
        <v>0</v>
      </c>
      <c r="D208" s="592"/>
      <c r="E208" s="589"/>
      <c r="F208" s="589"/>
      <c r="G208" s="592"/>
      <c r="H208" s="592"/>
      <c r="K208" s="592"/>
      <c r="L208" s="589"/>
      <c r="M208" s="589"/>
      <c r="N208" s="592"/>
    </row>
    <row r="209" spans="1:14" outlineLevel="1" x14ac:dyDescent="0.35">
      <c r="A209" s="595" t="s">
        <v>2936</v>
      </c>
      <c r="B209" s="616" t="s">
        <v>2687</v>
      </c>
      <c r="C209" s="610"/>
      <c r="D209" s="592"/>
      <c r="E209" s="589"/>
      <c r="F209" s="589"/>
      <c r="G209" s="592"/>
      <c r="H209" s="592"/>
      <c r="K209" s="592"/>
      <c r="L209" s="589"/>
      <c r="M209" s="589"/>
      <c r="N209" s="592"/>
    </row>
    <row r="210" spans="1:14" outlineLevel="1" x14ac:dyDescent="0.35">
      <c r="A210" s="595" t="s">
        <v>2937</v>
      </c>
      <c r="D210" s="592"/>
      <c r="E210" s="589"/>
      <c r="F210" s="589"/>
      <c r="G210" s="592"/>
      <c r="H210" s="592"/>
      <c r="K210" s="592"/>
      <c r="L210" s="589"/>
      <c r="M210" s="589"/>
      <c r="N210" s="592"/>
    </row>
    <row r="211" spans="1:14" outlineLevel="1" x14ac:dyDescent="0.35">
      <c r="A211" s="595" t="s">
        <v>2938</v>
      </c>
      <c r="D211" s="592"/>
      <c r="E211" s="589"/>
      <c r="F211" s="589"/>
      <c r="G211" s="592"/>
      <c r="H211" s="592"/>
      <c r="K211" s="592"/>
      <c r="L211" s="589"/>
      <c r="M211" s="589"/>
      <c r="N211" s="592"/>
    </row>
    <row r="212" spans="1:14" outlineLevel="1" x14ac:dyDescent="0.35">
      <c r="A212" s="595" t="s">
        <v>2939</v>
      </c>
      <c r="D212" s="592"/>
      <c r="E212" s="589"/>
      <c r="F212" s="589"/>
      <c r="G212" s="592"/>
      <c r="H212" s="592"/>
      <c r="K212" s="592"/>
      <c r="L212" s="589"/>
      <c r="M212" s="589"/>
      <c r="N212" s="592"/>
    </row>
    <row r="213" spans="1:14" x14ac:dyDescent="0.35">
      <c r="A213" s="599"/>
      <c r="B213" s="628" t="s">
        <v>908</v>
      </c>
      <c r="C213" s="599" t="s">
        <v>746</v>
      </c>
      <c r="D213" s="599"/>
      <c r="E213" s="599"/>
      <c r="F213" s="629"/>
      <c r="G213" s="629"/>
      <c r="H213" s="592"/>
      <c r="I213" s="615"/>
      <c r="J213" s="614"/>
      <c r="K213" s="614"/>
      <c r="L213" s="614"/>
      <c r="M213" s="591"/>
      <c r="N213" s="591"/>
    </row>
    <row r="214" spans="1:14" ht="15" customHeight="1" x14ac:dyDescent="0.35">
      <c r="A214" s="595" t="s">
        <v>2940</v>
      </c>
      <c r="B214" s="595" t="s">
        <v>2941</v>
      </c>
      <c r="C214" s="635">
        <v>7.2264733231565802E-3</v>
      </c>
      <c r="D214" s="592"/>
      <c r="E214" s="592"/>
      <c r="F214" s="592"/>
      <c r="G214" s="592"/>
      <c r="H214" s="592"/>
      <c r="K214" s="592"/>
      <c r="L214" s="592"/>
      <c r="M214" s="592"/>
      <c r="N214" s="592"/>
    </row>
    <row r="215" spans="1:14" outlineLevel="1" x14ac:dyDescent="0.35">
      <c r="A215" s="595" t="s">
        <v>2942</v>
      </c>
      <c r="D215" s="592"/>
      <c r="E215" s="592"/>
      <c r="F215" s="592"/>
      <c r="G215" s="592"/>
      <c r="H215" s="592"/>
      <c r="K215" s="592"/>
      <c r="L215" s="592"/>
      <c r="M215" s="592"/>
      <c r="N215" s="592"/>
    </row>
    <row r="216" spans="1:14" outlineLevel="1" x14ac:dyDescent="0.35">
      <c r="A216" s="595" t="s">
        <v>2943</v>
      </c>
      <c r="D216" s="592"/>
      <c r="E216" s="592"/>
      <c r="F216" s="592"/>
      <c r="G216" s="592"/>
      <c r="H216" s="592"/>
      <c r="K216" s="592"/>
      <c r="L216" s="592"/>
      <c r="M216" s="592"/>
      <c r="N216" s="592"/>
    </row>
    <row r="217" spans="1:14" outlineLevel="1" x14ac:dyDescent="0.35">
      <c r="A217" s="595" t="s">
        <v>2944</v>
      </c>
      <c r="D217" s="592"/>
      <c r="E217" s="592"/>
      <c r="F217" s="592"/>
      <c r="G217" s="592"/>
      <c r="H217" s="592"/>
      <c r="K217" s="592"/>
      <c r="L217" s="592"/>
      <c r="M217" s="592"/>
      <c r="N217" s="592"/>
    </row>
    <row r="218" spans="1:14" outlineLevel="1" x14ac:dyDescent="0.35">
      <c r="A218" s="595" t="s">
        <v>2945</v>
      </c>
      <c r="D218" s="592"/>
      <c r="E218" s="592"/>
      <c r="F218" s="592"/>
      <c r="G218" s="592"/>
      <c r="H218" s="592"/>
      <c r="K218" s="592"/>
      <c r="L218" s="592"/>
      <c r="M218" s="592"/>
      <c r="N218" s="592"/>
    </row>
    <row r="219" spans="1:14" outlineLevel="1" x14ac:dyDescent="0.35">
      <c r="A219" s="595" t="s">
        <v>2946</v>
      </c>
    </row>
    <row r="220" spans="1:14" outlineLevel="1" x14ac:dyDescent="0.35">
      <c r="A220" s="595" t="s">
        <v>2947</v>
      </c>
    </row>
  </sheetData>
  <protectedRanges>
    <protectedRange sqref="C3 B52:C58 C60:D60 F60:G60 B70:D77 C80:C82 F80:F82 B84:C88 F84:F88 B119:C121 B194:C206 C171:C177 B174:B177 C179:C187 B182:B187 C189:C192 B123:C143 B91:C117 C51 C63:D69 B145:C169"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5E3D400D-3ACC-4FEB-9261-C9E6EC571062}"/>
    <hyperlink ref="B170" location="'2. Harmonised Glossary'!A9" display="Breakdown by Interest Rate" xr:uid="{530D7534-934E-4FDC-843A-4D853CB67586}"/>
    <hyperlink ref="B207" location="'C. HTT Harmonised Glossary'!B19" display="9. Non-Performing Loans" xr:uid="{3AD851E2-2970-487E-B3A7-AA9A6AE325A3}"/>
    <hyperlink ref="B6" location="'F2. Sustainable PS data'!B9" display="1. Share of sustainable Public Sector Assets" xr:uid="{3AD1C871-EB47-4776-B844-957EE82F8549}"/>
  </hyperlinks>
  <pageMargins left="0.7" right="0.7" top="0.75" bottom="0.75" header="0.3" footer="0.3"/>
  <pageSetup paperSize="9" scale="50" orientation="landscape" r:id="rId1"/>
  <rowBreaks count="3" manualBreakCount="3">
    <brk id="57" max="16383" man="1"/>
    <brk id="117" max="16383" man="1"/>
    <brk id="1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E36E00"/>
  </sheetPr>
  <dimension ref="A1:W413"/>
  <sheetViews>
    <sheetView topLeftCell="A71" zoomScale="80" zoomScaleNormal="80" zoomScaleSheetLayoutView="70" workbookViewId="0">
      <selection activeCell="C33" sqref="C33"/>
    </sheetView>
  </sheetViews>
  <sheetFormatPr baseColWidth="10" defaultColWidth="8.81640625" defaultRowHeight="14.5" outlineLevelRow="1" x14ac:dyDescent="0.35"/>
  <cols>
    <col min="1" max="1" width="13.26953125" style="22" customWidth="1"/>
    <col min="2" max="2" width="60.7265625" style="22" customWidth="1"/>
    <col min="3" max="4" width="40.7265625" style="22" customWidth="1"/>
    <col min="5" max="5" width="6.7265625" style="22" customWidth="1"/>
    <col min="6" max="6" width="29.81640625" style="91" bestFit="1" customWidth="1"/>
    <col min="7" max="7" width="42.26953125" style="10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21</v>
      </c>
      <c r="B1" s="19"/>
      <c r="C1" s="20"/>
      <c r="D1" s="20"/>
      <c r="E1" s="20"/>
      <c r="F1" s="675" t="s">
        <v>3331</v>
      </c>
      <c r="H1" s="20"/>
      <c r="I1" s="19"/>
      <c r="J1" s="20"/>
      <c r="K1" s="20"/>
      <c r="L1" s="20"/>
      <c r="M1" s="20"/>
    </row>
    <row r="2" spans="1:13" ht="15" thickBot="1" x14ac:dyDescent="0.4">
      <c r="A2" s="20"/>
      <c r="B2" s="21"/>
      <c r="C2" s="21"/>
      <c r="D2" s="20"/>
      <c r="E2" s="20"/>
      <c r="F2" s="100"/>
      <c r="H2" s="20"/>
      <c r="L2" s="20"/>
      <c r="M2" s="20"/>
    </row>
    <row r="3" spans="1:13" ht="19" thickBot="1" x14ac:dyDescent="0.4">
      <c r="A3" s="23"/>
      <c r="B3" s="24" t="s">
        <v>22</v>
      </c>
      <c r="C3" s="25" t="s">
        <v>1134</v>
      </c>
      <c r="D3" s="23"/>
      <c r="E3" s="23"/>
      <c r="F3" s="100"/>
      <c r="G3" s="106"/>
      <c r="H3" s="20"/>
      <c r="L3" s="20"/>
      <c r="M3" s="20"/>
    </row>
    <row r="4" spans="1:13" ht="15" thickBot="1" x14ac:dyDescent="0.4">
      <c r="H4" s="20"/>
      <c r="L4" s="20"/>
      <c r="M4" s="20"/>
    </row>
    <row r="5" spans="1:13" ht="18.5" x14ac:dyDescent="0.35">
      <c r="A5" s="26"/>
      <c r="B5" s="27" t="s">
        <v>23</v>
      </c>
      <c r="C5" s="26"/>
      <c r="E5" s="28"/>
      <c r="F5" s="107"/>
      <c r="H5" s="20"/>
      <c r="L5" s="20"/>
      <c r="M5" s="20"/>
    </row>
    <row r="6" spans="1:13" x14ac:dyDescent="0.35">
      <c r="B6" s="30" t="s">
        <v>24</v>
      </c>
      <c r="H6" s="20"/>
      <c r="L6" s="20"/>
      <c r="M6" s="20"/>
    </row>
    <row r="7" spans="1:13" x14ac:dyDescent="0.35">
      <c r="B7" s="29" t="s">
        <v>25</v>
      </c>
      <c r="H7" s="20"/>
      <c r="L7" s="20"/>
      <c r="M7" s="20"/>
    </row>
    <row r="8" spans="1:13" x14ac:dyDescent="0.35">
      <c r="B8" s="29" t="s">
        <v>26</v>
      </c>
      <c r="F8" s="91" t="s">
        <v>27</v>
      </c>
      <c r="H8" s="20"/>
      <c r="L8" s="20"/>
      <c r="M8" s="20"/>
    </row>
    <row r="9" spans="1:13" x14ac:dyDescent="0.35">
      <c r="B9" s="30" t="s">
        <v>28</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24</v>
      </c>
      <c r="C13" s="34"/>
      <c r="D13" s="34"/>
      <c r="E13" s="34"/>
      <c r="F13" s="108"/>
      <c r="G13" s="109"/>
      <c r="H13" s="20"/>
      <c r="L13" s="20"/>
      <c r="M13" s="20"/>
    </row>
    <row r="14" spans="1:13" x14ac:dyDescent="0.35">
      <c r="A14" s="22" t="s">
        <v>32</v>
      </c>
      <c r="B14" s="35" t="s">
        <v>0</v>
      </c>
      <c r="C14" s="88" t="s">
        <v>461</v>
      </c>
      <c r="E14" s="28"/>
      <c r="F14" s="107"/>
      <c r="H14" s="20"/>
      <c r="L14" s="20"/>
      <c r="M14" s="20"/>
    </row>
    <row r="15" spans="1:13" x14ac:dyDescent="0.35">
      <c r="A15" s="22" t="s">
        <v>33</v>
      </c>
      <c r="B15" s="35" t="s">
        <v>34</v>
      </c>
      <c r="C15" s="88" t="s">
        <v>1135</v>
      </c>
      <c r="E15" s="28"/>
      <c r="F15" s="107"/>
      <c r="H15" s="20"/>
      <c r="L15" s="20"/>
      <c r="M15" s="20"/>
    </row>
    <row r="16" spans="1:13" x14ac:dyDescent="0.35">
      <c r="A16" s="22" t="s">
        <v>35</v>
      </c>
      <c r="B16" s="570" t="s">
        <v>2696</v>
      </c>
      <c r="C16" s="88" t="s">
        <v>1135</v>
      </c>
      <c r="E16" s="28"/>
      <c r="F16" s="107"/>
      <c r="H16" s="20"/>
      <c r="L16" s="20"/>
      <c r="M16" s="20"/>
    </row>
    <row r="17" spans="1:23" x14ac:dyDescent="0.35">
      <c r="A17" s="22" t="s">
        <v>37</v>
      </c>
      <c r="B17" s="35" t="s">
        <v>36</v>
      </c>
      <c r="C17" s="579" t="s">
        <v>2623</v>
      </c>
      <c r="E17" s="28"/>
      <c r="F17" s="107"/>
      <c r="H17" s="20"/>
      <c r="L17" s="20"/>
      <c r="M17" s="20"/>
    </row>
    <row r="18" spans="1:23" outlineLevel="1" x14ac:dyDescent="0.35">
      <c r="A18" s="545" t="s">
        <v>3303</v>
      </c>
      <c r="B18" s="35" t="s">
        <v>38</v>
      </c>
      <c r="C18" s="89">
        <v>46112</v>
      </c>
      <c r="E18" s="28"/>
      <c r="F18" s="107"/>
      <c r="H18" s="20"/>
      <c r="L18" s="20"/>
      <c r="M18" s="20"/>
    </row>
    <row r="19" spans="1:23" outlineLevel="1" x14ac:dyDescent="0.35">
      <c r="A19" s="545" t="s">
        <v>3301</v>
      </c>
      <c r="B19" s="570" t="s">
        <v>3302</v>
      </c>
      <c r="C19" s="89"/>
      <c r="E19" s="28"/>
      <c r="F19" s="107"/>
      <c r="H19" s="20"/>
      <c r="L19" s="20"/>
      <c r="M19" s="20"/>
    </row>
    <row r="20" spans="1:23" outlineLevel="1" x14ac:dyDescent="0.35">
      <c r="A20" s="22" t="s">
        <v>40</v>
      </c>
      <c r="B20" s="36" t="s">
        <v>39</v>
      </c>
      <c r="E20" s="28"/>
      <c r="F20" s="107"/>
      <c r="H20" s="20"/>
      <c r="L20" s="20"/>
      <c r="M20" s="20"/>
    </row>
    <row r="21" spans="1:23" outlineLevel="1" x14ac:dyDescent="0.35">
      <c r="A21" s="22" t="s">
        <v>42</v>
      </c>
      <c r="B21" s="36" t="s">
        <v>41</v>
      </c>
      <c r="E21" s="28"/>
      <c r="F21" s="107"/>
      <c r="H21" s="20"/>
      <c r="L21" s="20"/>
      <c r="M21" s="20"/>
    </row>
    <row r="22" spans="1:23" outlineLevel="1" x14ac:dyDescent="0.35">
      <c r="A22" s="22" t="s">
        <v>43</v>
      </c>
      <c r="B22" s="36"/>
      <c r="E22" s="28"/>
      <c r="F22" s="107"/>
      <c r="H22" s="20"/>
      <c r="L22" s="20"/>
      <c r="M22" s="20"/>
    </row>
    <row r="23" spans="1:23" outlineLevel="1" x14ac:dyDescent="0.35">
      <c r="A23" s="22" t="s">
        <v>44</v>
      </c>
      <c r="B23" s="36"/>
      <c r="E23" s="28"/>
      <c r="F23" s="107"/>
      <c r="H23" s="20"/>
      <c r="L23" s="20"/>
      <c r="M23" s="20"/>
    </row>
    <row r="24" spans="1:23" outlineLevel="1" x14ac:dyDescent="0.35">
      <c r="A24" s="22" t="s">
        <v>45</v>
      </c>
      <c r="B24" s="36"/>
      <c r="E24" s="28"/>
      <c r="F24" s="107"/>
      <c r="H24" s="20"/>
      <c r="L24" s="20"/>
      <c r="M24" s="20"/>
    </row>
    <row r="25" spans="1:23" outlineLevel="1" x14ac:dyDescent="0.35">
      <c r="A25" s="22" t="s">
        <v>46</v>
      </c>
      <c r="B25" s="36"/>
      <c r="E25" s="28"/>
      <c r="F25" s="107"/>
      <c r="H25" s="20"/>
      <c r="L25" s="20"/>
      <c r="M25" s="20"/>
    </row>
    <row r="26" spans="1:23" ht="18.5" x14ac:dyDescent="0.35">
      <c r="A26" s="34"/>
      <c r="B26" s="33" t="s">
        <v>25</v>
      </c>
      <c r="C26" s="34"/>
      <c r="D26" s="34"/>
      <c r="E26" s="34"/>
      <c r="F26" s="108"/>
      <c r="G26" s="109"/>
      <c r="H26" s="20"/>
      <c r="L26" s="20"/>
      <c r="M26" s="20"/>
    </row>
    <row r="27" spans="1:23" x14ac:dyDescent="0.35">
      <c r="A27" s="22" t="s">
        <v>47</v>
      </c>
      <c r="B27" s="37" t="s">
        <v>3304</v>
      </c>
      <c r="C27" s="545" t="s">
        <v>3330</v>
      </c>
      <c r="D27" s="38"/>
      <c r="E27" s="38"/>
      <c r="F27" s="101"/>
      <c r="H27" s="20"/>
      <c r="L27" s="20"/>
      <c r="M27" s="20"/>
    </row>
    <row r="28" spans="1:23" s="673" customFormat="1" x14ac:dyDescent="0.35">
      <c r="A28" s="669" t="s">
        <v>48</v>
      </c>
      <c r="B28" s="670" t="s">
        <v>2626</v>
      </c>
      <c r="C28" s="671" t="s">
        <v>1693</v>
      </c>
      <c r="D28" s="587"/>
      <c r="E28" s="660"/>
      <c r="F28" s="660"/>
      <c r="G28" s="672"/>
      <c r="H28" s="672"/>
      <c r="I28" s="587"/>
      <c r="J28" s="587"/>
      <c r="K28" s="587"/>
      <c r="L28" s="672"/>
      <c r="M28" s="587"/>
      <c r="N28" s="672"/>
      <c r="W28" s="660" t="s">
        <v>1693</v>
      </c>
    </row>
    <row r="29" spans="1:23" x14ac:dyDescent="0.35">
      <c r="A29" s="22" t="s">
        <v>50</v>
      </c>
      <c r="B29" s="37" t="s">
        <v>49</v>
      </c>
      <c r="C29" s="545" t="s">
        <v>3330</v>
      </c>
      <c r="E29" s="38"/>
      <c r="F29" s="101"/>
      <c r="H29" s="20"/>
      <c r="L29" s="20"/>
      <c r="M29" s="20"/>
    </row>
    <row r="30" spans="1:23" outlineLevel="1" x14ac:dyDescent="0.35">
      <c r="A30" s="22" t="s">
        <v>52</v>
      </c>
      <c r="B30" s="37" t="s">
        <v>51</v>
      </c>
      <c r="C30" s="579" t="s">
        <v>2624</v>
      </c>
      <c r="E30" s="38"/>
      <c r="F30" s="101"/>
      <c r="H30" s="20"/>
      <c r="L30" s="20"/>
      <c r="M30" s="20"/>
    </row>
    <row r="31" spans="1:23" outlineLevel="1" x14ac:dyDescent="0.35">
      <c r="A31" s="22" t="s">
        <v>53</v>
      </c>
      <c r="B31" s="37"/>
      <c r="E31" s="38"/>
      <c r="F31" s="101"/>
      <c r="H31" s="20"/>
      <c r="L31" s="20"/>
      <c r="M31" s="20"/>
    </row>
    <row r="32" spans="1:23" outlineLevel="1" x14ac:dyDescent="0.35">
      <c r="A32" s="22" t="s">
        <v>54</v>
      </c>
      <c r="B32" s="37"/>
      <c r="E32" s="38"/>
      <c r="F32" s="101"/>
      <c r="H32" s="20"/>
      <c r="L32" s="20"/>
      <c r="M32" s="20"/>
    </row>
    <row r="33" spans="1:13" outlineLevel="1" x14ac:dyDescent="0.35">
      <c r="A33" s="22" t="s">
        <v>55</v>
      </c>
      <c r="B33" s="37"/>
      <c r="E33" s="38"/>
      <c r="F33" s="101"/>
      <c r="H33" s="20"/>
      <c r="L33" s="20"/>
      <c r="M33" s="20"/>
    </row>
    <row r="34" spans="1:13" outlineLevel="1" x14ac:dyDescent="0.35">
      <c r="A34" s="22" t="s">
        <v>56</v>
      </c>
      <c r="B34" s="37"/>
      <c r="E34" s="38"/>
      <c r="F34" s="101"/>
      <c r="H34" s="20"/>
      <c r="L34" s="20"/>
      <c r="M34" s="20"/>
    </row>
    <row r="35" spans="1:13" outlineLevel="1" x14ac:dyDescent="0.35">
      <c r="A35" s="22" t="s">
        <v>57</v>
      </c>
      <c r="B35" s="39"/>
      <c r="E35" s="38"/>
      <c r="F35" s="101"/>
      <c r="H35" s="20"/>
      <c r="L35" s="20"/>
      <c r="M35" s="20"/>
    </row>
    <row r="36" spans="1:13" ht="18.5" x14ac:dyDescent="0.35">
      <c r="A36" s="33"/>
      <c r="B36" s="33" t="s">
        <v>26</v>
      </c>
      <c r="C36" s="33"/>
      <c r="D36" s="34"/>
      <c r="E36" s="34"/>
      <c r="F36" s="34"/>
      <c r="G36" s="109"/>
      <c r="H36" s="20"/>
      <c r="L36" s="20"/>
      <c r="M36" s="20"/>
    </row>
    <row r="37" spans="1:13" ht="15" customHeight="1" x14ac:dyDescent="0.35">
      <c r="A37" s="40"/>
      <c r="B37" s="41" t="s">
        <v>1663</v>
      </c>
      <c r="C37" s="40" t="s">
        <v>58</v>
      </c>
      <c r="D37" s="40"/>
      <c r="E37" s="42"/>
      <c r="F37" s="110"/>
      <c r="G37" s="110"/>
      <c r="H37" s="20"/>
      <c r="L37" s="20"/>
      <c r="M37" s="20"/>
    </row>
    <row r="38" spans="1:13" x14ac:dyDescent="0.35">
      <c r="A38" s="22" t="s">
        <v>4</v>
      </c>
      <c r="B38" s="38" t="s">
        <v>1121</v>
      </c>
      <c r="C38" s="668">
        <v>59521.288014956139</v>
      </c>
      <c r="F38" s="101"/>
      <c r="H38" s="20"/>
      <c r="L38" s="20"/>
      <c r="M38" s="20"/>
    </row>
    <row r="39" spans="1:13" x14ac:dyDescent="0.35">
      <c r="A39" s="22" t="s">
        <v>59</v>
      </c>
      <c r="B39" s="38" t="s">
        <v>60</v>
      </c>
      <c r="C39" s="668">
        <v>48678.771999999997</v>
      </c>
      <c r="F39" s="101"/>
      <c r="H39" s="20"/>
      <c r="L39" s="20"/>
      <c r="M39" s="20"/>
    </row>
    <row r="40" spans="1:13" outlineLevel="1" x14ac:dyDescent="0.35">
      <c r="A40" s="22" t="s">
        <v>61</v>
      </c>
      <c r="B40" s="44" t="s">
        <v>62</v>
      </c>
      <c r="C40" s="22" t="s">
        <v>948</v>
      </c>
      <c r="F40" s="101"/>
      <c r="H40" s="20"/>
      <c r="L40" s="20"/>
      <c r="M40" s="20"/>
    </row>
    <row r="41" spans="1:13" outlineLevel="1" x14ac:dyDescent="0.35">
      <c r="A41" s="22" t="s">
        <v>63</v>
      </c>
      <c r="B41" s="44" t="s">
        <v>64</v>
      </c>
      <c r="C41" s="22" t="s">
        <v>948</v>
      </c>
      <c r="F41" s="101"/>
      <c r="H41" s="20"/>
      <c r="L41" s="20"/>
      <c r="M41" s="20"/>
    </row>
    <row r="42" spans="1:13" outlineLevel="1" x14ac:dyDescent="0.35">
      <c r="A42" s="22" t="s">
        <v>65</v>
      </c>
      <c r="B42" s="38"/>
      <c r="F42" s="101"/>
      <c r="H42" s="20"/>
      <c r="L42" s="20"/>
      <c r="M42" s="20"/>
    </row>
    <row r="43" spans="1:13" outlineLevel="1" x14ac:dyDescent="0.35">
      <c r="A43" s="22" t="s">
        <v>66</v>
      </c>
      <c r="B43" s="38"/>
      <c r="F43" s="101"/>
      <c r="H43" s="20"/>
      <c r="L43" s="20"/>
      <c r="M43" s="20"/>
    </row>
    <row r="44" spans="1:13" ht="15" customHeight="1" x14ac:dyDescent="0.35">
      <c r="A44" s="40"/>
      <c r="B44" s="41" t="s">
        <v>67</v>
      </c>
      <c r="C44" s="663" t="s">
        <v>3299</v>
      </c>
      <c r="D44" s="663" t="s">
        <v>3300</v>
      </c>
      <c r="E44" s="663"/>
      <c r="F44" s="663" t="s">
        <v>1218</v>
      </c>
      <c r="G44" s="663" t="s">
        <v>68</v>
      </c>
      <c r="H44" s="20"/>
      <c r="L44" s="20"/>
      <c r="M44" s="20"/>
    </row>
    <row r="45" spans="1:13" x14ac:dyDescent="0.35">
      <c r="A45" s="22" t="s">
        <v>8</v>
      </c>
      <c r="B45" s="45" t="s">
        <v>69</v>
      </c>
      <c r="C45" s="513">
        <v>0.05</v>
      </c>
      <c r="D45" s="91">
        <f>118.03%-105%</f>
        <v>0.13029999999999986</v>
      </c>
      <c r="F45" s="91">
        <v>0.05</v>
      </c>
      <c r="G45" s="111" t="s">
        <v>948</v>
      </c>
      <c r="H45" s="20"/>
      <c r="L45" s="20"/>
      <c r="M45" s="20"/>
    </row>
    <row r="46" spans="1:13" outlineLevel="1" x14ac:dyDescent="0.35">
      <c r="A46" s="545"/>
      <c r="B46" s="545"/>
      <c r="C46" s="22" t="s">
        <v>951</v>
      </c>
      <c r="F46" s="22"/>
      <c r="G46" s="91"/>
      <c r="H46" s="20"/>
      <c r="L46" s="20"/>
      <c r="M46" s="20"/>
    </row>
    <row r="47" spans="1:13" outlineLevel="1" x14ac:dyDescent="0.35">
      <c r="A47" s="587" t="s">
        <v>2697</v>
      </c>
      <c r="B47" s="587" t="s">
        <v>2698</v>
      </c>
      <c r="C47" s="22" t="s">
        <v>951</v>
      </c>
      <c r="F47" s="22"/>
      <c r="G47" s="91"/>
      <c r="H47" s="20"/>
      <c r="L47" s="20"/>
      <c r="M47" s="20"/>
    </row>
    <row r="48" spans="1:13" outlineLevel="1" x14ac:dyDescent="0.35">
      <c r="A48" s="545" t="s">
        <v>70</v>
      </c>
      <c r="B48" s="545"/>
      <c r="F48" s="22"/>
      <c r="G48" s="91"/>
      <c r="H48" s="20"/>
      <c r="L48" s="20"/>
      <c r="M48" s="20"/>
    </row>
    <row r="49" spans="1:13" outlineLevel="1" x14ac:dyDescent="0.35">
      <c r="A49" s="545" t="s">
        <v>72</v>
      </c>
      <c r="B49" s="583" t="s">
        <v>71</v>
      </c>
      <c r="F49" s="22"/>
      <c r="G49" s="91"/>
      <c r="H49" s="20"/>
      <c r="L49" s="20"/>
      <c r="M49" s="20"/>
    </row>
    <row r="50" spans="1:13" outlineLevel="1" x14ac:dyDescent="0.35">
      <c r="A50" s="545" t="s">
        <v>74</v>
      </c>
      <c r="B50" s="583" t="s">
        <v>73</v>
      </c>
      <c r="F50" s="22"/>
      <c r="G50" s="91"/>
      <c r="H50" s="20"/>
      <c r="L50" s="20"/>
      <c r="M50" s="20"/>
    </row>
    <row r="51" spans="1:13" outlineLevel="1" x14ac:dyDescent="0.35">
      <c r="A51" s="545" t="s">
        <v>75</v>
      </c>
      <c r="B51" s="583" t="s">
        <v>3332</v>
      </c>
      <c r="F51" s="22"/>
      <c r="G51" s="91"/>
      <c r="H51" s="20"/>
      <c r="L51" s="20"/>
      <c r="M51" s="20"/>
    </row>
    <row r="52" spans="1:13" ht="15" customHeight="1" x14ac:dyDescent="0.35">
      <c r="A52" s="40"/>
      <c r="B52" s="41" t="s">
        <v>1664</v>
      </c>
      <c r="C52" s="40" t="s">
        <v>58</v>
      </c>
      <c r="D52" s="40"/>
      <c r="E52" s="42"/>
      <c r="F52" s="43" t="s">
        <v>76</v>
      </c>
      <c r="G52" s="110"/>
      <c r="H52" s="20"/>
      <c r="L52" s="20"/>
      <c r="M52" s="20"/>
    </row>
    <row r="53" spans="1:13" x14ac:dyDescent="0.35">
      <c r="A53" s="22" t="s">
        <v>77</v>
      </c>
      <c r="B53" s="38" t="s">
        <v>78</v>
      </c>
      <c r="C53" s="668">
        <v>20896.879999999997</v>
      </c>
      <c r="E53" s="47"/>
      <c r="F53" s="48">
        <f>IF($C$58=0,"",IF(C53="[for completion]","",C53/$C$58))</f>
        <v>0.35108245632636781</v>
      </c>
      <c r="G53" s="101"/>
      <c r="H53" s="20"/>
      <c r="L53" s="20"/>
      <c r="M53" s="20"/>
    </row>
    <row r="54" spans="1:13" x14ac:dyDescent="0.35">
      <c r="A54" s="22" t="s">
        <v>79</v>
      </c>
      <c r="B54" s="38" t="s">
        <v>80</v>
      </c>
      <c r="C54" s="668">
        <v>33322.762378549305</v>
      </c>
      <c r="E54" s="47"/>
      <c r="F54" s="48">
        <f>IF($C$58=0,"",IF(C54="[for completion]","",C54/$C$58))</f>
        <v>0.55984612379651744</v>
      </c>
      <c r="G54" s="101"/>
      <c r="H54" s="20"/>
      <c r="L54" s="20"/>
      <c r="M54" s="20"/>
    </row>
    <row r="55" spans="1:13" x14ac:dyDescent="0.35">
      <c r="A55" s="22" t="s">
        <v>81</v>
      </c>
      <c r="B55" s="38" t="s">
        <v>82</v>
      </c>
      <c r="C55" s="668">
        <v>0</v>
      </c>
      <c r="E55" s="47"/>
      <c r="F55" s="48">
        <f>IF($C$58=0,"",IF(C55="[for completion]","",C55/$C$58))</f>
        <v>0</v>
      </c>
      <c r="G55" s="101"/>
      <c r="H55" s="20"/>
      <c r="L55" s="20"/>
      <c r="M55" s="20"/>
    </row>
    <row r="56" spans="1:13" x14ac:dyDescent="0.35">
      <c r="A56" s="22" t="s">
        <v>83</v>
      </c>
      <c r="B56" s="38" t="s">
        <v>1660</v>
      </c>
      <c r="C56" s="668">
        <v>4779.9975511599996</v>
      </c>
      <c r="E56" s="47"/>
      <c r="F56" s="48">
        <f>IF($C$58=0,"",IF(C56="[for completion]","",C56/$C$58))</f>
        <v>8.0307360787604448E-2</v>
      </c>
      <c r="G56" s="101"/>
      <c r="H56" s="20"/>
      <c r="L56" s="20"/>
      <c r="M56" s="20"/>
    </row>
    <row r="57" spans="1:13" x14ac:dyDescent="0.35">
      <c r="A57" s="22" t="s">
        <v>84</v>
      </c>
      <c r="B57" s="22" t="s">
        <v>85</v>
      </c>
      <c r="C57" s="668">
        <v>521.6480852468394</v>
      </c>
      <c r="E57" s="47"/>
      <c r="F57" s="48">
        <f>IF($C$58=0,"",IF(C57="[for completion]","",C57/$C$58))</f>
        <v>8.764059089510343E-3</v>
      </c>
      <c r="G57" s="101"/>
      <c r="H57" s="20"/>
      <c r="L57" s="20"/>
      <c r="M57" s="20"/>
    </row>
    <row r="58" spans="1:13" x14ac:dyDescent="0.35">
      <c r="A58" s="22" t="s">
        <v>86</v>
      </c>
      <c r="B58" s="49" t="s">
        <v>87</v>
      </c>
      <c r="C58" s="674">
        <f>IF(COUNT(C53:C57)=0, 0, IF(SUM(C53:C57)=C38, SUM(C53:C57), "The total should equal the Total Cover Assets reported in C38"))</f>
        <v>59521.288014956139</v>
      </c>
      <c r="D58" s="47"/>
      <c r="E58" s="47"/>
      <c r="F58" s="50">
        <v>1</v>
      </c>
      <c r="G58" s="101"/>
      <c r="H58" s="20"/>
      <c r="L58" s="20"/>
      <c r="M58" s="20"/>
    </row>
    <row r="59" spans="1:13" outlineLevel="1" x14ac:dyDescent="0.35">
      <c r="A59" s="22" t="s">
        <v>88</v>
      </c>
      <c r="B59" s="779"/>
      <c r="C59" s="779"/>
      <c r="E59" s="47"/>
      <c r="F59" s="48"/>
      <c r="G59" s="101"/>
      <c r="H59" s="20"/>
      <c r="L59" s="20"/>
      <c r="M59" s="20"/>
    </row>
    <row r="60" spans="1:13" outlineLevel="1" x14ac:dyDescent="0.35">
      <c r="A60" s="22" t="s">
        <v>90</v>
      </c>
      <c r="B60" s="51"/>
      <c r="E60" s="47"/>
      <c r="F60" s="48"/>
      <c r="G60" s="101"/>
      <c r="H60" s="20"/>
      <c r="L60" s="20"/>
      <c r="M60" s="20"/>
    </row>
    <row r="61" spans="1:13" outlineLevel="1" x14ac:dyDescent="0.35">
      <c r="A61" s="22" t="s">
        <v>91</v>
      </c>
      <c r="B61" s="51"/>
      <c r="E61" s="47"/>
      <c r="F61" s="48"/>
      <c r="G61" s="101"/>
      <c r="H61" s="20"/>
      <c r="L61" s="20"/>
      <c r="M61" s="20"/>
    </row>
    <row r="62" spans="1:13" outlineLevel="1" x14ac:dyDescent="0.35">
      <c r="A62" s="22" t="s">
        <v>92</v>
      </c>
      <c r="B62" s="51"/>
      <c r="E62" s="47"/>
      <c r="F62" s="48"/>
      <c r="G62" s="101"/>
      <c r="H62" s="20"/>
      <c r="L62" s="20"/>
      <c r="M62" s="20"/>
    </row>
    <row r="63" spans="1:13" outlineLevel="1" x14ac:dyDescent="0.35">
      <c r="A63" s="22" t="s">
        <v>93</v>
      </c>
      <c r="B63" s="51"/>
      <c r="E63" s="47"/>
      <c r="F63" s="48"/>
      <c r="G63" s="101"/>
      <c r="H63" s="20"/>
      <c r="L63" s="20"/>
      <c r="M63" s="20"/>
    </row>
    <row r="64" spans="1:13" outlineLevel="1" x14ac:dyDescent="0.35">
      <c r="A64" s="22" t="s">
        <v>94</v>
      </c>
      <c r="B64" s="51"/>
      <c r="C64" s="52"/>
      <c r="D64" s="52"/>
      <c r="E64" s="52"/>
      <c r="F64" s="48"/>
      <c r="G64" s="102"/>
      <c r="H64" s="20"/>
      <c r="L64" s="20"/>
      <c r="M64" s="20"/>
    </row>
    <row r="65" spans="1:13" ht="15" customHeight="1" x14ac:dyDescent="0.35">
      <c r="A65" s="40"/>
      <c r="B65" s="41" t="s">
        <v>1656</v>
      </c>
      <c r="C65" s="87" t="s">
        <v>1540</v>
      </c>
      <c r="D65" s="87" t="s">
        <v>1541</v>
      </c>
      <c r="E65" s="42"/>
      <c r="F65" s="43" t="s">
        <v>95</v>
      </c>
      <c r="G65" s="112" t="s">
        <v>96</v>
      </c>
      <c r="H65" s="20"/>
      <c r="L65" s="20"/>
      <c r="M65" s="20"/>
    </row>
    <row r="66" spans="1:13" x14ac:dyDescent="0.35">
      <c r="A66" s="22" t="s">
        <v>97</v>
      </c>
      <c r="B66" s="38" t="s">
        <v>98</v>
      </c>
      <c r="C66" s="668">
        <v>7.0829000000000004</v>
      </c>
      <c r="D66" s="93">
        <v>6.4294000000000002</v>
      </c>
      <c r="E66" s="35"/>
      <c r="F66" s="470"/>
      <c r="G66" s="105"/>
      <c r="H66" s="20"/>
      <c r="L66" s="20"/>
      <c r="M66" s="20"/>
    </row>
    <row r="67" spans="1:13" x14ac:dyDescent="0.35">
      <c r="B67" s="38"/>
      <c r="E67" s="35"/>
      <c r="F67" s="470"/>
      <c r="G67" s="105"/>
      <c r="H67" s="20"/>
      <c r="L67" s="20"/>
      <c r="M67" s="20"/>
    </row>
    <row r="68" spans="1:13" x14ac:dyDescent="0.35">
      <c r="B68" s="38" t="s">
        <v>1126</v>
      </c>
      <c r="C68" s="35"/>
      <c r="D68" s="35"/>
      <c r="E68" s="35"/>
      <c r="F68" s="53"/>
      <c r="G68" s="105"/>
      <c r="H68" s="20"/>
      <c r="L68" s="20"/>
      <c r="M68" s="20"/>
    </row>
    <row r="69" spans="1:13" x14ac:dyDescent="0.35">
      <c r="B69" s="38" t="s">
        <v>99</v>
      </c>
      <c r="E69" s="35"/>
      <c r="F69" s="53"/>
      <c r="G69" s="105"/>
      <c r="H69" s="20"/>
      <c r="L69" s="20"/>
      <c r="M69" s="20"/>
    </row>
    <row r="70" spans="1:13" x14ac:dyDescent="0.35">
      <c r="A70" s="22" t="s">
        <v>100</v>
      </c>
      <c r="B70" s="18" t="s">
        <v>101</v>
      </c>
      <c r="C70" s="668">
        <v>10593.02765634899</v>
      </c>
      <c r="D70" s="668">
        <v>11419.531548598547</v>
      </c>
      <c r="E70" s="18"/>
      <c r="F70" s="101">
        <f t="shared" ref="F70:F76" si="0">IF($C$77=0,"",IF(C70="[for completion]","",C70/$C$77))</f>
        <v>0.18072013537150816</v>
      </c>
      <c r="G70" s="101">
        <f>IF($D$77=0,"",IF(D70="[Mark as ND1 if not relevant]","",D70/$D$77))</f>
        <v>0.19482053236262667</v>
      </c>
      <c r="H70" s="20"/>
      <c r="L70" s="20"/>
      <c r="M70" s="20"/>
    </row>
    <row r="71" spans="1:13" x14ac:dyDescent="0.35">
      <c r="A71" s="22" t="s">
        <v>102</v>
      </c>
      <c r="B71" s="18" t="s">
        <v>103</v>
      </c>
      <c r="C71" s="668">
        <v>5074.0532653565251</v>
      </c>
      <c r="D71" s="668">
        <v>5740.909535731118</v>
      </c>
      <c r="E71" s="18"/>
      <c r="F71" s="101">
        <f t="shared" si="0"/>
        <v>8.656482572740902E-2</v>
      </c>
      <c r="G71" s="101">
        <f t="shared" ref="G71:G76" si="1">IF($D$77=0,"",IF(D71="[Mark as ND1 if not relevant]","",D71/$D$77))</f>
        <v>9.7941587817065648E-2</v>
      </c>
      <c r="H71" s="20"/>
      <c r="L71" s="20"/>
      <c r="M71" s="20"/>
    </row>
    <row r="72" spans="1:13" x14ac:dyDescent="0.35">
      <c r="A72" s="22" t="s">
        <v>104</v>
      </c>
      <c r="B72" s="18" t="s">
        <v>105</v>
      </c>
      <c r="C72" s="668">
        <v>3970.2351651604031</v>
      </c>
      <c r="D72" s="668">
        <v>4482.7609149411601</v>
      </c>
      <c r="E72" s="18"/>
      <c r="F72" s="101">
        <f t="shared" si="0"/>
        <v>6.7733367624549873E-2</v>
      </c>
      <c r="G72" s="101">
        <f t="shared" si="1"/>
        <v>7.6477206108370652E-2</v>
      </c>
      <c r="H72" s="20"/>
      <c r="L72" s="20"/>
      <c r="M72" s="20"/>
    </row>
    <row r="73" spans="1:13" x14ac:dyDescent="0.35">
      <c r="A73" s="22" t="s">
        <v>106</v>
      </c>
      <c r="B73" s="18" t="s">
        <v>107</v>
      </c>
      <c r="C73" s="668">
        <v>3577.1607890761707</v>
      </c>
      <c r="D73" s="668">
        <v>3957.7392607589109</v>
      </c>
      <c r="E73" s="18"/>
      <c r="F73" s="101">
        <f t="shared" si="0"/>
        <v>6.102740434742792E-2</v>
      </c>
      <c r="G73" s="101">
        <f t="shared" si="1"/>
        <v>6.752018385799248E-2</v>
      </c>
      <c r="H73" s="20"/>
      <c r="L73" s="20"/>
      <c r="M73" s="20"/>
    </row>
    <row r="74" spans="1:13" x14ac:dyDescent="0.35">
      <c r="A74" s="22" t="s">
        <v>108</v>
      </c>
      <c r="B74" s="18" t="s">
        <v>109</v>
      </c>
      <c r="C74" s="668">
        <v>3576.3335886183436</v>
      </c>
      <c r="D74" s="668">
        <v>3839.7439391620455</v>
      </c>
      <c r="E74" s="18"/>
      <c r="F74" s="101">
        <f t="shared" si="0"/>
        <v>6.1013292066825285E-2</v>
      </c>
      <c r="G74" s="101">
        <f t="shared" si="1"/>
        <v>6.5507149323960151E-2</v>
      </c>
      <c r="H74" s="20"/>
      <c r="L74" s="20"/>
      <c r="M74" s="20"/>
    </row>
    <row r="75" spans="1:13" x14ac:dyDescent="0.35">
      <c r="A75" s="22" t="s">
        <v>110</v>
      </c>
      <c r="B75" s="18" t="s">
        <v>111</v>
      </c>
      <c r="C75" s="668">
        <v>15436.91533970915</v>
      </c>
      <c r="D75" s="668">
        <v>15439.922807977247</v>
      </c>
      <c r="E75" s="18"/>
      <c r="F75" s="101">
        <f t="shared" si="0"/>
        <v>0.26335826927051298</v>
      </c>
      <c r="G75" s="101">
        <f t="shared" si="1"/>
        <v>0.26340957755461913</v>
      </c>
      <c r="H75" s="20"/>
      <c r="L75" s="20"/>
      <c r="M75" s="20"/>
    </row>
    <row r="76" spans="1:13" x14ac:dyDescent="0.35">
      <c r="A76" s="22" t="s">
        <v>112</v>
      </c>
      <c r="B76" s="18" t="s">
        <v>113</v>
      </c>
      <c r="C76" s="668">
        <v>16387.921171496557</v>
      </c>
      <c r="D76" s="668">
        <v>13735.038968597115</v>
      </c>
      <c r="E76" s="18"/>
      <c r="F76" s="101">
        <f t="shared" si="0"/>
        <v>0.27958270559176673</v>
      </c>
      <c r="G76" s="101">
        <f t="shared" si="1"/>
        <v>0.23432376297536534</v>
      </c>
      <c r="H76" s="20"/>
      <c r="L76" s="20"/>
      <c r="M76" s="20"/>
    </row>
    <row r="77" spans="1:13" x14ac:dyDescent="0.35">
      <c r="A77" s="22" t="s">
        <v>114</v>
      </c>
      <c r="B77" s="54" t="s">
        <v>87</v>
      </c>
      <c r="C77" s="668">
        <v>58615.64697576614</v>
      </c>
      <c r="D77" s="677">
        <f>SUM(D70:D76)</f>
        <v>58615.64697576614</v>
      </c>
      <c r="E77" s="38"/>
      <c r="F77" s="102">
        <f t="shared" ref="F77" si="2">SUM(F70:F76)</f>
        <v>1</v>
      </c>
      <c r="G77" s="102">
        <f>SUM(G70:G76)</f>
        <v>1</v>
      </c>
      <c r="H77" s="20"/>
      <c r="L77" s="20"/>
      <c r="M77" s="20"/>
    </row>
    <row r="78" spans="1:13" hidden="1" outlineLevel="1" x14ac:dyDescent="0.35">
      <c r="A78" s="22" t="s">
        <v>115</v>
      </c>
      <c r="B78" s="55" t="s">
        <v>116</v>
      </c>
      <c r="C78" s="47"/>
      <c r="D78" s="47"/>
      <c r="E78" s="38"/>
      <c r="F78" s="101">
        <f>IF($C$77=0,"",IF(C78="[for completion]","",C78/$C$77))</f>
        <v>0</v>
      </c>
      <c r="G78" s="101">
        <f t="shared" ref="G78:G82" si="3">IF($D$77=0,"",IF(D78="[for completion]","",D78/$D$77))</f>
        <v>0</v>
      </c>
      <c r="H78" s="20"/>
      <c r="L78" s="20"/>
      <c r="M78" s="20"/>
    </row>
    <row r="79" spans="1:13" hidden="1" outlineLevel="1" x14ac:dyDescent="0.35">
      <c r="A79" s="22" t="s">
        <v>117</v>
      </c>
      <c r="B79" s="55" t="s">
        <v>118</v>
      </c>
      <c r="C79" s="47"/>
      <c r="D79" s="47"/>
      <c r="E79" s="38"/>
      <c r="F79" s="101">
        <f t="shared" ref="F79:F82" si="4">IF($C$77=0,"",IF(C79="[for completion]","",C79/$C$77))</f>
        <v>0</v>
      </c>
      <c r="G79" s="101">
        <f t="shared" si="3"/>
        <v>0</v>
      </c>
      <c r="H79" s="20"/>
      <c r="L79" s="20"/>
      <c r="M79" s="20"/>
    </row>
    <row r="80" spans="1:13" hidden="1" outlineLevel="1" x14ac:dyDescent="0.35">
      <c r="A80" s="22" t="s">
        <v>119</v>
      </c>
      <c r="B80" s="55" t="s">
        <v>120</v>
      </c>
      <c r="C80" s="47"/>
      <c r="D80" s="47"/>
      <c r="E80" s="38"/>
      <c r="F80" s="101">
        <f t="shared" si="4"/>
        <v>0</v>
      </c>
      <c r="G80" s="101">
        <f t="shared" si="3"/>
        <v>0</v>
      </c>
      <c r="H80" s="20"/>
      <c r="L80" s="20"/>
      <c r="M80" s="20"/>
    </row>
    <row r="81" spans="1:13" hidden="1" outlineLevel="1" x14ac:dyDescent="0.35">
      <c r="A81" s="22" t="s">
        <v>121</v>
      </c>
      <c r="B81" s="55" t="s">
        <v>122</v>
      </c>
      <c r="C81" s="47"/>
      <c r="D81" s="47"/>
      <c r="E81" s="38"/>
      <c r="F81" s="101">
        <f t="shared" si="4"/>
        <v>0</v>
      </c>
      <c r="G81" s="101">
        <f t="shared" si="3"/>
        <v>0</v>
      </c>
      <c r="H81" s="20"/>
      <c r="L81" s="20"/>
      <c r="M81" s="20"/>
    </row>
    <row r="82" spans="1:13" hidden="1" outlineLevel="1" x14ac:dyDescent="0.35">
      <c r="A82" s="22" t="s">
        <v>123</v>
      </c>
      <c r="B82" s="55" t="s">
        <v>124</v>
      </c>
      <c r="C82" s="47"/>
      <c r="D82" s="47"/>
      <c r="E82" s="38"/>
      <c r="F82" s="101">
        <f t="shared" si="4"/>
        <v>0</v>
      </c>
      <c r="G82" s="101">
        <f t="shared" si="3"/>
        <v>0</v>
      </c>
      <c r="H82" s="20"/>
      <c r="L82" s="20"/>
      <c r="M82" s="20"/>
    </row>
    <row r="83" spans="1:13" hidden="1" outlineLevel="1" x14ac:dyDescent="0.35">
      <c r="A83" s="22" t="s">
        <v>125</v>
      </c>
      <c r="B83" s="55"/>
      <c r="C83" s="47"/>
      <c r="D83" s="47"/>
      <c r="E83" s="38"/>
      <c r="F83" s="101"/>
      <c r="G83" s="101"/>
      <c r="H83" s="20"/>
      <c r="L83" s="20"/>
      <c r="M83" s="20"/>
    </row>
    <row r="84" spans="1:13" hidden="1" outlineLevel="1" x14ac:dyDescent="0.35">
      <c r="A84" s="22" t="s">
        <v>126</v>
      </c>
      <c r="B84" s="55"/>
      <c r="C84" s="47"/>
      <c r="D84" s="47"/>
      <c r="E84" s="38"/>
      <c r="F84" s="101"/>
      <c r="G84" s="101"/>
      <c r="H84" s="20"/>
      <c r="L84" s="20"/>
      <c r="M84" s="20"/>
    </row>
    <row r="85" spans="1:13" hidden="1" outlineLevel="1" x14ac:dyDescent="0.35">
      <c r="A85" s="22" t="s">
        <v>127</v>
      </c>
      <c r="B85" s="55"/>
      <c r="C85" s="47"/>
      <c r="D85" s="47"/>
      <c r="E85" s="38"/>
      <c r="F85" s="101"/>
      <c r="G85" s="101"/>
      <c r="H85" s="20"/>
      <c r="L85" s="20"/>
      <c r="M85" s="20"/>
    </row>
    <row r="86" spans="1:13" hidden="1" outlineLevel="1" x14ac:dyDescent="0.35">
      <c r="A86" s="22" t="s">
        <v>128</v>
      </c>
      <c r="B86" s="54"/>
      <c r="C86" s="47"/>
      <c r="D86" s="47"/>
      <c r="E86" s="38"/>
      <c r="F86" s="101"/>
      <c r="G86" s="101"/>
      <c r="H86" s="20"/>
      <c r="L86" s="20"/>
      <c r="M86" s="20"/>
    </row>
    <row r="87" spans="1:13" hidden="1" outlineLevel="1" x14ac:dyDescent="0.35">
      <c r="A87" s="22" t="s">
        <v>129</v>
      </c>
      <c r="B87" s="55"/>
      <c r="C87" s="47"/>
      <c r="D87" s="47"/>
      <c r="E87" s="38"/>
      <c r="F87" s="101"/>
      <c r="G87" s="101"/>
      <c r="H87" s="20"/>
      <c r="L87" s="20"/>
      <c r="M87" s="20"/>
    </row>
    <row r="88" spans="1:13" ht="15" customHeight="1" collapsed="1" x14ac:dyDescent="0.35">
      <c r="A88" s="40"/>
      <c r="B88" s="41" t="s">
        <v>1657</v>
      </c>
      <c r="C88" s="87" t="s">
        <v>1132</v>
      </c>
      <c r="D88" s="87" t="s">
        <v>1133</v>
      </c>
      <c r="E88" s="42"/>
      <c r="F88" s="110" t="s">
        <v>130</v>
      </c>
      <c r="G88" s="113" t="s">
        <v>131</v>
      </c>
      <c r="H88" s="20"/>
      <c r="L88" s="20"/>
      <c r="M88" s="20"/>
    </row>
    <row r="89" spans="1:13" x14ac:dyDescent="0.35">
      <c r="A89" s="22" t="s">
        <v>132</v>
      </c>
      <c r="B89" s="38" t="s">
        <v>98</v>
      </c>
      <c r="C89" s="94">
        <v>5.9120999999999997</v>
      </c>
      <c r="D89" s="94">
        <v>5.9120999999999997</v>
      </c>
      <c r="E89" s="35"/>
      <c r="F89" s="104"/>
      <c r="G89" s="105"/>
      <c r="H89" s="20"/>
      <c r="L89" s="20"/>
      <c r="M89" s="20"/>
    </row>
    <row r="90" spans="1:13" x14ac:dyDescent="0.35">
      <c r="B90" s="38"/>
      <c r="E90" s="35"/>
      <c r="F90" s="104"/>
      <c r="G90" s="105"/>
      <c r="H90" s="20"/>
      <c r="L90" s="20"/>
      <c r="M90" s="20"/>
    </row>
    <row r="91" spans="1:13" x14ac:dyDescent="0.35">
      <c r="B91" s="38" t="s">
        <v>1127</v>
      </c>
      <c r="C91" s="35"/>
      <c r="D91" s="35"/>
      <c r="E91" s="35"/>
      <c r="F91" s="105"/>
      <c r="G91" s="105"/>
      <c r="H91" s="20"/>
      <c r="L91" s="20"/>
      <c r="M91" s="20"/>
    </row>
    <row r="92" spans="1:13" x14ac:dyDescent="0.35">
      <c r="A92" s="22" t="s">
        <v>133</v>
      </c>
      <c r="B92" s="38" t="s">
        <v>99</v>
      </c>
      <c r="E92" s="35"/>
      <c r="F92" s="105"/>
      <c r="G92" s="105"/>
      <c r="H92" s="20"/>
      <c r="L92" s="20"/>
      <c r="M92" s="20"/>
    </row>
    <row r="93" spans="1:13" x14ac:dyDescent="0.35">
      <c r="A93" s="22" t="s">
        <v>134</v>
      </c>
      <c r="B93" s="18" t="s">
        <v>101</v>
      </c>
      <c r="C93" s="668">
        <v>5601.8668189999999</v>
      </c>
      <c r="D93" s="668">
        <v>5601.8668189999999</v>
      </c>
      <c r="E93" s="18"/>
      <c r="F93" s="101">
        <f>IF($C$100=0,"",IF(C93="[for completion]","",C93/$C$100))</f>
        <v>0.11535294276071135</v>
      </c>
      <c r="G93" s="101">
        <f>IF($D$100=0,"",IF(D93="[Mark as ND1 if not relevant]","",D93/$D$100))</f>
        <v>0.11535294276071135</v>
      </c>
      <c r="H93" s="20"/>
      <c r="L93" s="20"/>
      <c r="M93" s="20"/>
    </row>
    <row r="94" spans="1:13" x14ac:dyDescent="0.35">
      <c r="A94" s="22" t="s">
        <v>135</v>
      </c>
      <c r="B94" s="18" t="s">
        <v>103</v>
      </c>
      <c r="C94" s="668">
        <v>9592.5976019999998</v>
      </c>
      <c r="D94" s="668">
        <v>9592.5976019999998</v>
      </c>
      <c r="E94" s="18"/>
      <c r="F94" s="101">
        <f t="shared" ref="F94:F99" si="5">IF($C$100=0,"",IF(C94="[for completion]","",C94/$C$100))</f>
        <v>0.19752957324100978</v>
      </c>
      <c r="G94" s="101">
        <f t="shared" ref="G94:G99" si="6">IF($D$100=0,"",IF(D94="[Mark as ND1 if not relevant]","",D94/$D$100))</f>
        <v>0.19752957324100978</v>
      </c>
      <c r="H94" s="20"/>
      <c r="L94" s="20"/>
      <c r="M94" s="20"/>
    </row>
    <row r="95" spans="1:13" x14ac:dyDescent="0.35">
      <c r="A95" s="22" t="s">
        <v>136</v>
      </c>
      <c r="B95" s="18" t="s">
        <v>105</v>
      </c>
      <c r="C95" s="668">
        <v>3178.5486719999999</v>
      </c>
      <c r="D95" s="668">
        <v>3178.5486719999999</v>
      </c>
      <c r="E95" s="18"/>
      <c r="F95" s="101">
        <f t="shared" si="5"/>
        <v>6.5452277762077057E-2</v>
      </c>
      <c r="G95" s="101">
        <f t="shared" si="6"/>
        <v>6.5452277762077057E-2</v>
      </c>
      <c r="H95" s="20"/>
      <c r="L95" s="20"/>
      <c r="M95" s="20"/>
    </row>
    <row r="96" spans="1:13" x14ac:dyDescent="0.35">
      <c r="A96" s="22" t="s">
        <v>137</v>
      </c>
      <c r="B96" s="18" t="s">
        <v>107</v>
      </c>
      <c r="C96" s="668">
        <v>7206.9066949999997</v>
      </c>
      <c r="D96" s="668">
        <v>7206.9066949999997</v>
      </c>
      <c r="E96" s="18"/>
      <c r="F96" s="101">
        <f t="shared" si="5"/>
        <v>0.14840372367483848</v>
      </c>
      <c r="G96" s="101">
        <f t="shared" si="6"/>
        <v>0.14840372367483848</v>
      </c>
      <c r="H96" s="20"/>
      <c r="L96" s="20"/>
      <c r="M96" s="20"/>
    </row>
    <row r="97" spans="1:14" x14ac:dyDescent="0.35">
      <c r="A97" s="22" t="s">
        <v>138</v>
      </c>
      <c r="B97" s="18" t="s">
        <v>109</v>
      </c>
      <c r="C97" s="668">
        <v>4377.6525119999997</v>
      </c>
      <c r="D97" s="668">
        <v>4377.6525119999997</v>
      </c>
      <c r="E97" s="18"/>
      <c r="F97" s="101">
        <f t="shared" si="5"/>
        <v>9.0144074459300394E-2</v>
      </c>
      <c r="G97" s="101">
        <f t="shared" si="6"/>
        <v>9.0144074459300394E-2</v>
      </c>
      <c r="H97" s="20"/>
      <c r="L97" s="20"/>
      <c r="M97" s="20"/>
    </row>
    <row r="98" spans="1:14" x14ac:dyDescent="0.35">
      <c r="A98" s="22" t="s">
        <v>139</v>
      </c>
      <c r="B98" s="18" t="s">
        <v>111</v>
      </c>
      <c r="C98" s="668">
        <v>11783.531842</v>
      </c>
      <c r="D98" s="668">
        <v>11783.531842</v>
      </c>
      <c r="E98" s="18"/>
      <c r="F98" s="101">
        <f t="shared" si="5"/>
        <v>0.24264501781423833</v>
      </c>
      <c r="G98" s="101">
        <f t="shared" si="6"/>
        <v>0.24264501781423833</v>
      </c>
      <c r="H98" s="20"/>
      <c r="L98" s="20"/>
      <c r="M98" s="20"/>
    </row>
    <row r="99" spans="1:14" x14ac:dyDescent="0.35">
      <c r="A99" s="22" t="s">
        <v>140</v>
      </c>
      <c r="B99" s="18" t="s">
        <v>113</v>
      </c>
      <c r="C99" s="668">
        <v>6821.7385990000002</v>
      </c>
      <c r="D99" s="668">
        <v>6821.7385990000002</v>
      </c>
      <c r="E99" s="18"/>
      <c r="F99" s="101">
        <f t="shared" si="5"/>
        <v>0.14047239028782457</v>
      </c>
      <c r="G99" s="101">
        <f t="shared" si="6"/>
        <v>0.14047239028782457</v>
      </c>
      <c r="H99" s="20"/>
      <c r="L99" s="20"/>
      <c r="M99" s="20"/>
    </row>
    <row r="100" spans="1:14" x14ac:dyDescent="0.35">
      <c r="A100" s="22" t="s">
        <v>141</v>
      </c>
      <c r="B100" s="54" t="s">
        <v>87</v>
      </c>
      <c r="C100" s="677">
        <f>SUM(C93:C99)</f>
        <v>48562.842741</v>
      </c>
      <c r="D100" s="677">
        <f>SUM(D93:D99)</f>
        <v>48562.842741</v>
      </c>
      <c r="E100" s="38"/>
      <c r="F100" s="50">
        <v>1.0000000000000002</v>
      </c>
      <c r="G100" s="102">
        <f>SUM(G93:G99)</f>
        <v>0.99999999999999989</v>
      </c>
      <c r="H100" s="20"/>
      <c r="L100" s="20"/>
      <c r="M100" s="20"/>
    </row>
    <row r="101" spans="1:14" hidden="1" outlineLevel="1" x14ac:dyDescent="0.35">
      <c r="A101" s="22" t="s">
        <v>142</v>
      </c>
      <c r="B101" s="55" t="s">
        <v>116</v>
      </c>
      <c r="C101" s="101"/>
      <c r="D101" s="101"/>
      <c r="E101" s="38"/>
      <c r="F101" s="48">
        <v>0</v>
      </c>
      <c r="G101" s="101">
        <f t="shared" ref="G101:G105" si="7">IF($D$100=0,"",IF(D101="[for completion]","",D101/$D$100))</f>
        <v>0</v>
      </c>
      <c r="H101" s="20"/>
      <c r="L101" s="20"/>
      <c r="M101" s="20"/>
    </row>
    <row r="102" spans="1:14" hidden="1" outlineLevel="1" x14ac:dyDescent="0.35">
      <c r="A102" s="22" t="s">
        <v>143</v>
      </c>
      <c r="B102" s="55" t="s">
        <v>118</v>
      </c>
      <c r="C102" s="101"/>
      <c r="D102" s="101"/>
      <c r="E102" s="38"/>
      <c r="F102" s="48">
        <v>0</v>
      </c>
      <c r="G102" s="101">
        <f t="shared" si="7"/>
        <v>0</v>
      </c>
      <c r="H102" s="20"/>
      <c r="L102" s="20"/>
      <c r="M102" s="20"/>
    </row>
    <row r="103" spans="1:14" hidden="1" outlineLevel="1" x14ac:dyDescent="0.35">
      <c r="A103" s="22" t="s">
        <v>144</v>
      </c>
      <c r="B103" s="55" t="s">
        <v>120</v>
      </c>
      <c r="C103" s="101"/>
      <c r="D103" s="101"/>
      <c r="E103" s="38"/>
      <c r="F103" s="48">
        <v>0</v>
      </c>
      <c r="G103" s="101">
        <f t="shared" si="7"/>
        <v>0</v>
      </c>
      <c r="H103" s="20"/>
      <c r="L103" s="20"/>
      <c r="M103" s="20"/>
    </row>
    <row r="104" spans="1:14" hidden="1" outlineLevel="1" x14ac:dyDescent="0.35">
      <c r="A104" s="22" t="s">
        <v>145</v>
      </c>
      <c r="B104" s="55" t="s">
        <v>122</v>
      </c>
      <c r="C104" s="101"/>
      <c r="D104" s="101"/>
      <c r="E104" s="38"/>
      <c r="F104" s="48">
        <v>0</v>
      </c>
      <c r="G104" s="101">
        <f t="shared" si="7"/>
        <v>0</v>
      </c>
      <c r="H104" s="20"/>
      <c r="L104" s="20"/>
      <c r="M104" s="20"/>
    </row>
    <row r="105" spans="1:14" hidden="1" outlineLevel="1" x14ac:dyDescent="0.35">
      <c r="A105" s="22" t="s">
        <v>146</v>
      </c>
      <c r="B105" s="55" t="s">
        <v>124</v>
      </c>
      <c r="C105" s="101"/>
      <c r="D105" s="101"/>
      <c r="E105" s="38"/>
      <c r="F105" s="48">
        <v>0</v>
      </c>
      <c r="G105" s="101">
        <f t="shared" si="7"/>
        <v>0</v>
      </c>
      <c r="H105" s="20"/>
      <c r="L105" s="20"/>
      <c r="M105" s="20"/>
    </row>
    <row r="106" spans="1:14" hidden="1" outlineLevel="1" x14ac:dyDescent="0.35">
      <c r="A106" s="22" t="s">
        <v>147</v>
      </c>
      <c r="B106" s="55"/>
      <c r="C106" s="101"/>
      <c r="D106" s="101"/>
      <c r="E106" s="38"/>
      <c r="F106" s="48"/>
      <c r="G106" s="101"/>
      <c r="H106" s="20"/>
      <c r="L106" s="20"/>
      <c r="M106" s="20"/>
    </row>
    <row r="107" spans="1:14" hidden="1" outlineLevel="1" x14ac:dyDescent="0.35">
      <c r="A107" s="22" t="s">
        <v>148</v>
      </c>
      <c r="B107" s="55"/>
      <c r="C107" s="101"/>
      <c r="D107" s="101"/>
      <c r="E107" s="38"/>
      <c r="F107" s="48"/>
      <c r="G107" s="101"/>
      <c r="H107" s="20"/>
      <c r="L107" s="20"/>
      <c r="M107" s="20"/>
    </row>
    <row r="108" spans="1:14" hidden="1" outlineLevel="1" x14ac:dyDescent="0.35">
      <c r="A108" s="22" t="s">
        <v>149</v>
      </c>
      <c r="B108" s="54"/>
      <c r="C108" s="101"/>
      <c r="D108" s="101"/>
      <c r="E108" s="38"/>
      <c r="F108" s="48">
        <v>0</v>
      </c>
      <c r="G108" s="101"/>
      <c r="H108" s="20"/>
      <c r="L108" s="20"/>
      <c r="M108" s="20"/>
    </row>
    <row r="109" spans="1:14" hidden="1" outlineLevel="1" x14ac:dyDescent="0.35">
      <c r="A109" s="22" t="s">
        <v>150</v>
      </c>
      <c r="B109" s="55"/>
      <c r="C109" s="101"/>
      <c r="D109" s="101"/>
      <c r="E109" s="38"/>
      <c r="F109" s="48">
        <v>0</v>
      </c>
      <c r="G109" s="101"/>
      <c r="H109" s="20"/>
      <c r="L109" s="20"/>
      <c r="M109" s="20"/>
    </row>
    <row r="110" spans="1:14" hidden="1" outlineLevel="1" x14ac:dyDescent="0.35">
      <c r="A110" s="22" t="s">
        <v>151</v>
      </c>
      <c r="B110" s="55"/>
      <c r="C110" s="101"/>
      <c r="D110" s="101"/>
      <c r="E110" s="38"/>
      <c r="F110" s="48">
        <v>0</v>
      </c>
      <c r="G110" s="101"/>
      <c r="H110" s="20"/>
      <c r="L110" s="20"/>
      <c r="M110" s="20"/>
    </row>
    <row r="111" spans="1:14" ht="15" customHeight="1" collapsed="1" x14ac:dyDescent="0.35">
      <c r="A111" s="40"/>
      <c r="B111" s="41" t="s">
        <v>152</v>
      </c>
      <c r="C111" s="110" t="s">
        <v>153</v>
      </c>
      <c r="D111" s="110" t="s">
        <v>154</v>
      </c>
      <c r="E111" s="42"/>
      <c r="F111" s="43" t="s">
        <v>155</v>
      </c>
      <c r="G111" s="110" t="s">
        <v>156</v>
      </c>
      <c r="H111" s="20"/>
      <c r="L111" s="20"/>
      <c r="M111" s="20"/>
    </row>
    <row r="112" spans="1:14" s="56" customFormat="1" x14ac:dyDescent="0.35">
      <c r="A112" s="545" t="s">
        <v>157</v>
      </c>
      <c r="B112" s="544" t="s">
        <v>158</v>
      </c>
      <c r="C112" s="668">
        <v>57172.399962956137</v>
      </c>
      <c r="D112" s="668">
        <v>59136.66902195615</v>
      </c>
      <c r="E112" s="48"/>
      <c r="F112" s="101">
        <f>IF($C$131=0,"",IF(C112="[for completion]","",C112/$C$131))</f>
        <v>0.9605370090208768</v>
      </c>
      <c r="G112" s="101">
        <f>IF($D$131=0,"",IF(D112="[for completion]","",D112/$D$131))</f>
        <v>0.99999004023825644</v>
      </c>
      <c r="H112" s="20"/>
      <c r="I112" s="22"/>
      <c r="J112" s="22"/>
      <c r="K112" s="22"/>
      <c r="L112" s="20"/>
      <c r="M112" s="20"/>
      <c r="N112" s="20"/>
    </row>
    <row r="113" spans="1:14" s="56" customFormat="1" x14ac:dyDescent="0.35">
      <c r="A113" s="545" t="s">
        <v>159</v>
      </c>
      <c r="B113" s="544" t="s">
        <v>1686</v>
      </c>
      <c r="C113" s="668">
        <v>2.6335000000000001E-2</v>
      </c>
      <c r="D113" s="668">
        <v>2.7571999999999999E-2</v>
      </c>
      <c r="E113" s="48"/>
      <c r="F113" s="101">
        <f t="shared" ref="F113:F130" si="8">IF($C$131=0,"",IF(C113="[for completion]","",C113/$C$131))</f>
        <v>4.4244674264076246E-7</v>
      </c>
      <c r="G113" s="101" t="str">
        <f t="shared" ref="G113:G121" si="9">IF($D$127=0,"",IF(D113="[for completion]","",D113/$D$127))</f>
        <v/>
      </c>
      <c r="H113" s="20"/>
      <c r="I113" s="22"/>
      <c r="J113" s="22"/>
      <c r="K113" s="22"/>
      <c r="L113" s="20"/>
      <c r="M113" s="20"/>
      <c r="N113" s="20"/>
    </row>
    <row r="114" spans="1:14" s="56" customFormat="1" x14ac:dyDescent="0.35">
      <c r="A114" s="545" t="s">
        <v>160</v>
      </c>
      <c r="B114" s="544" t="s">
        <v>167</v>
      </c>
      <c r="C114" s="668"/>
      <c r="D114" s="668"/>
      <c r="E114" s="48"/>
      <c r="F114" s="101">
        <f t="shared" si="8"/>
        <v>0</v>
      </c>
      <c r="G114" s="101" t="str">
        <f t="shared" si="9"/>
        <v/>
      </c>
      <c r="H114" s="20"/>
      <c r="I114" s="22"/>
      <c r="J114" s="22"/>
      <c r="K114" s="22"/>
      <c r="L114" s="20"/>
      <c r="M114" s="20"/>
      <c r="N114" s="20"/>
    </row>
    <row r="115" spans="1:14" s="56" customFormat="1" x14ac:dyDescent="0.35">
      <c r="A115" s="545" t="s">
        <v>161</v>
      </c>
      <c r="B115" s="544" t="s">
        <v>1687</v>
      </c>
      <c r="C115" s="668">
        <v>1.0115000000000001E-2</v>
      </c>
      <c r="D115" s="668">
        <v>1.0115000000000001E-2</v>
      </c>
      <c r="E115" s="48"/>
      <c r="F115" s="101">
        <f t="shared" si="8"/>
        <v>1.699391988536667E-7</v>
      </c>
      <c r="G115" s="101" t="str">
        <f t="shared" si="9"/>
        <v/>
      </c>
      <c r="H115" s="20"/>
      <c r="I115" s="22"/>
      <c r="J115" s="22"/>
      <c r="K115" s="22"/>
      <c r="L115" s="20"/>
      <c r="M115" s="20"/>
      <c r="N115" s="20"/>
    </row>
    <row r="116" spans="1:14" s="56" customFormat="1" x14ac:dyDescent="0.35">
      <c r="A116" s="545" t="s">
        <v>163</v>
      </c>
      <c r="B116" s="544" t="s">
        <v>1475</v>
      </c>
      <c r="C116" s="668">
        <v>660.67499999999995</v>
      </c>
      <c r="D116" s="668">
        <v>0.42127999999999999</v>
      </c>
      <c r="E116" s="48"/>
      <c r="F116" s="101">
        <f t="shared" si="8"/>
        <v>1.1099810202930917E-2</v>
      </c>
      <c r="G116" s="101" t="str">
        <f t="shared" si="9"/>
        <v/>
      </c>
      <c r="H116" s="20"/>
      <c r="I116" s="22"/>
      <c r="J116" s="22"/>
      <c r="K116" s="22"/>
      <c r="L116" s="20"/>
      <c r="M116" s="20"/>
      <c r="N116" s="20"/>
    </row>
    <row r="117" spans="1:14" s="56" customFormat="1" x14ac:dyDescent="0.35">
      <c r="A117" s="545" t="s">
        <v>164</v>
      </c>
      <c r="B117" s="544" t="s">
        <v>169</v>
      </c>
      <c r="C117" s="668"/>
      <c r="D117" s="668"/>
      <c r="E117" s="38"/>
      <c r="F117" s="101">
        <f t="shared" si="8"/>
        <v>0</v>
      </c>
      <c r="G117" s="101" t="str">
        <f t="shared" si="9"/>
        <v/>
      </c>
      <c r="H117" s="20"/>
      <c r="I117" s="22"/>
      <c r="J117" s="22"/>
      <c r="K117" s="22"/>
      <c r="L117" s="20"/>
      <c r="M117" s="20"/>
      <c r="N117" s="20"/>
    </row>
    <row r="118" spans="1:14" x14ac:dyDescent="0.35">
      <c r="A118" s="545" t="s">
        <v>165</v>
      </c>
      <c r="B118" s="544" t="s">
        <v>171</v>
      </c>
      <c r="C118" s="668">
        <v>6.6819999999999996E-3</v>
      </c>
      <c r="D118" s="668">
        <v>6.6819999999999996E-3</v>
      </c>
      <c r="E118" s="38"/>
      <c r="F118" s="101">
        <f t="shared" si="8"/>
        <v>1.1226235558479493E-7</v>
      </c>
      <c r="G118" s="101" t="str">
        <f t="shared" si="9"/>
        <v/>
      </c>
      <c r="H118" s="20"/>
      <c r="L118" s="20"/>
      <c r="M118" s="20"/>
    </row>
    <row r="119" spans="1:14" x14ac:dyDescent="0.35">
      <c r="A119" s="545" t="s">
        <v>166</v>
      </c>
      <c r="B119" s="544" t="s">
        <v>1688</v>
      </c>
      <c r="C119" s="668">
        <v>51.396000000000001</v>
      </c>
      <c r="D119" s="668">
        <v>5.9589999999999999E-3</v>
      </c>
      <c r="E119" s="38"/>
      <c r="F119" s="101">
        <f t="shared" si="8"/>
        <v>8.6348937857469628E-4</v>
      </c>
      <c r="G119" s="101" t="str">
        <f t="shared" si="9"/>
        <v/>
      </c>
      <c r="H119" s="20"/>
      <c r="L119" s="20"/>
      <c r="M119" s="20"/>
    </row>
    <row r="120" spans="1:14" x14ac:dyDescent="0.35">
      <c r="A120" s="545" t="s">
        <v>168</v>
      </c>
      <c r="B120" s="544" t="s">
        <v>173</v>
      </c>
      <c r="C120" s="668"/>
      <c r="D120" s="668"/>
      <c r="E120" s="38"/>
      <c r="F120" s="101">
        <f t="shared" si="8"/>
        <v>0</v>
      </c>
      <c r="G120" s="101" t="str">
        <f t="shared" si="9"/>
        <v/>
      </c>
      <c r="H120" s="20"/>
      <c r="L120" s="20"/>
      <c r="M120" s="20"/>
    </row>
    <row r="121" spans="1:14" x14ac:dyDescent="0.35">
      <c r="A121" s="545" t="s">
        <v>170</v>
      </c>
      <c r="B121" s="545" t="s">
        <v>2627</v>
      </c>
      <c r="C121" s="668"/>
      <c r="D121" s="677"/>
      <c r="E121" s="38"/>
      <c r="F121" s="101">
        <f t="shared" si="8"/>
        <v>0</v>
      </c>
      <c r="G121" s="101" t="str">
        <f t="shared" si="9"/>
        <v/>
      </c>
      <c r="H121" s="20"/>
      <c r="L121" s="20"/>
      <c r="M121" s="20"/>
    </row>
    <row r="122" spans="1:14" x14ac:dyDescent="0.35">
      <c r="A122" s="545" t="s">
        <v>172</v>
      </c>
      <c r="B122" s="544" t="s">
        <v>1474</v>
      </c>
      <c r="C122" s="668">
        <v>537.41899999999998</v>
      </c>
      <c r="D122" s="668">
        <v>2.1742999999999998E-2</v>
      </c>
      <c r="E122" s="38"/>
      <c r="F122" s="101">
        <f t="shared" si="8"/>
        <v>9.0290216815362024E-3</v>
      </c>
      <c r="G122" s="101" t="str">
        <f t="shared" ref="G122:G126" si="10">IF($D$127=0,"",IF(D122="[for completion]","",D122/$D$127))</f>
        <v/>
      </c>
      <c r="H122" s="20"/>
      <c r="L122" s="20"/>
      <c r="M122" s="20"/>
    </row>
    <row r="123" spans="1:14" x14ac:dyDescent="0.35">
      <c r="A123" s="545" t="s">
        <v>174</v>
      </c>
      <c r="B123" s="544" t="s">
        <v>175</v>
      </c>
      <c r="C123" s="668"/>
      <c r="D123" s="668"/>
      <c r="E123" s="38"/>
      <c r="F123" s="101">
        <f t="shared" si="8"/>
        <v>0</v>
      </c>
      <c r="G123" s="101" t="str">
        <f t="shared" si="10"/>
        <v/>
      </c>
      <c r="H123" s="20"/>
      <c r="L123" s="20"/>
      <c r="M123" s="20"/>
    </row>
    <row r="124" spans="1:14" x14ac:dyDescent="0.35">
      <c r="A124" s="545" t="s">
        <v>176</v>
      </c>
      <c r="B124" s="544" t="s">
        <v>162</v>
      </c>
      <c r="C124" s="668">
        <v>3.9060000000000001</v>
      </c>
      <c r="D124" s="668">
        <v>0</v>
      </c>
      <c r="E124" s="38"/>
      <c r="F124" s="101">
        <f t="shared" si="8"/>
        <v>6.5623579903353641E-5</v>
      </c>
      <c r="G124" s="101" t="str">
        <f t="shared" si="10"/>
        <v/>
      </c>
      <c r="H124" s="20"/>
      <c r="L124" s="20"/>
      <c r="M124" s="20"/>
    </row>
    <row r="125" spans="1:14" x14ac:dyDescent="0.35">
      <c r="A125" s="545" t="s">
        <v>178</v>
      </c>
      <c r="B125" s="545" t="s">
        <v>3305</v>
      </c>
      <c r="C125" s="668">
        <v>2.9294000000000001E-2</v>
      </c>
      <c r="D125" s="668">
        <v>2.9294000000000001E-2</v>
      </c>
      <c r="E125" s="38"/>
      <c r="F125" s="101">
        <f t="shared" si="8"/>
        <v>4.9216004856345145E-7</v>
      </c>
      <c r="G125" s="101" t="str">
        <f t="shared" si="10"/>
        <v/>
      </c>
      <c r="H125" s="20"/>
      <c r="L125" s="20"/>
      <c r="M125" s="20"/>
    </row>
    <row r="126" spans="1:14" x14ac:dyDescent="0.35">
      <c r="A126" s="545" t="s">
        <v>180</v>
      </c>
      <c r="B126" s="652" t="s">
        <v>1689</v>
      </c>
      <c r="C126" s="668"/>
      <c r="D126" s="668"/>
      <c r="E126" s="38"/>
      <c r="F126" s="101">
        <f t="shared" si="8"/>
        <v>0</v>
      </c>
      <c r="G126" s="101" t="str">
        <f t="shared" si="10"/>
        <v/>
      </c>
      <c r="H126" s="20"/>
      <c r="L126" s="20"/>
      <c r="M126" s="20"/>
    </row>
    <row r="127" spans="1:14" x14ac:dyDescent="0.35">
      <c r="A127" s="545" t="s">
        <v>181</v>
      </c>
      <c r="B127" s="544" t="s">
        <v>177</v>
      </c>
      <c r="C127" s="668"/>
      <c r="D127" s="677"/>
      <c r="E127" s="38"/>
      <c r="F127" s="101">
        <f t="shared" si="8"/>
        <v>0</v>
      </c>
      <c r="G127" s="101" t="str">
        <f>IF($D$127=0,"",IF(D127="[for completion]","",D127/$D$127))</f>
        <v/>
      </c>
      <c r="H127" s="20"/>
      <c r="L127" s="20"/>
      <c r="M127" s="20"/>
    </row>
    <row r="128" spans="1:14" outlineLevel="1" x14ac:dyDescent="0.35">
      <c r="A128" s="545" t="s">
        <v>2628</v>
      </c>
      <c r="B128" s="544" t="s">
        <v>179</v>
      </c>
      <c r="C128" s="668">
        <v>0</v>
      </c>
      <c r="D128" s="668">
        <v>0</v>
      </c>
      <c r="E128" s="38"/>
      <c r="F128" s="101">
        <f t="shared" si="8"/>
        <v>0</v>
      </c>
      <c r="G128" s="97"/>
      <c r="H128" s="20"/>
      <c r="L128" s="20"/>
      <c r="M128" s="20"/>
    </row>
    <row r="129" spans="1:14" outlineLevel="1" x14ac:dyDescent="0.35">
      <c r="A129" s="545" t="s">
        <v>2629</v>
      </c>
      <c r="B129" s="544" t="s">
        <v>1473</v>
      </c>
      <c r="C129" s="668">
        <v>1095.4110000000001</v>
      </c>
      <c r="D129" s="668">
        <v>5.7722000000000002E-2</v>
      </c>
      <c r="E129" s="38"/>
      <c r="F129" s="101">
        <f t="shared" si="8"/>
        <v>1.8403684404893119E-2</v>
      </c>
      <c r="G129" s="101" t="str">
        <f t="shared" ref="G129" si="11">IF($D$127=0,"",IF(D129="[for completion]","",D129/$D$127))</f>
        <v/>
      </c>
      <c r="H129" s="20"/>
      <c r="L129" s="20"/>
      <c r="M129" s="20"/>
    </row>
    <row r="130" spans="1:14" outlineLevel="1" x14ac:dyDescent="0.35">
      <c r="A130" s="545" t="s">
        <v>2630</v>
      </c>
      <c r="B130" s="544" t="s">
        <v>85</v>
      </c>
      <c r="C130" s="668">
        <v>8.626E-3</v>
      </c>
      <c r="D130" s="668">
        <v>8.626E-3</v>
      </c>
      <c r="E130" s="38"/>
      <c r="F130" s="101">
        <f t="shared" si="8"/>
        <v>1.4492293913116448E-7</v>
      </c>
      <c r="G130" s="101">
        <f>IF($D$131=0,"",IF(D130="[for completion]","",D130/$D$131))</f>
        <v>1.4586405067712871E-7</v>
      </c>
      <c r="H130" s="20"/>
      <c r="L130" s="20"/>
      <c r="M130" s="20"/>
    </row>
    <row r="131" spans="1:14" outlineLevel="1" x14ac:dyDescent="0.35">
      <c r="A131" s="545" t="s">
        <v>3306</v>
      </c>
      <c r="B131" s="664" t="s">
        <v>87</v>
      </c>
      <c r="C131" s="668">
        <f>SUM(C112:C130)</f>
        <v>59521.288014956146</v>
      </c>
      <c r="D131" s="668">
        <f>SUM(D112:D130)</f>
        <v>59137.258014956147</v>
      </c>
      <c r="E131" s="38"/>
      <c r="F131" s="97">
        <f>SUM(F112:F130)</f>
        <v>1</v>
      </c>
      <c r="G131" s="97">
        <f>SUM(G112:G130)</f>
        <v>0.99999018610230717</v>
      </c>
      <c r="H131" s="20"/>
      <c r="L131" s="20"/>
      <c r="M131" s="20"/>
    </row>
    <row r="132" spans="1:14" outlineLevel="1" x14ac:dyDescent="0.35">
      <c r="A132" s="545" t="s">
        <v>3307</v>
      </c>
      <c r="B132" s="573" t="s">
        <v>89</v>
      </c>
      <c r="E132" s="38"/>
      <c r="F132" s="48"/>
      <c r="G132" s="101"/>
      <c r="H132" s="20"/>
      <c r="L132" s="20"/>
      <c r="M132" s="20"/>
    </row>
    <row r="133" spans="1:14" outlineLevel="1" x14ac:dyDescent="0.35">
      <c r="A133" s="545" t="s">
        <v>3308</v>
      </c>
      <c r="B133" s="573" t="s">
        <v>89</v>
      </c>
      <c r="E133" s="38"/>
      <c r="F133" s="101"/>
      <c r="G133" s="101"/>
      <c r="H133" s="20"/>
      <c r="L133" s="20"/>
      <c r="M133" s="20"/>
    </row>
    <row r="134" spans="1:14" outlineLevel="1" x14ac:dyDescent="0.35">
      <c r="A134" s="545" t="s">
        <v>182</v>
      </c>
      <c r="B134" s="573" t="s">
        <v>89</v>
      </c>
      <c r="E134" s="38"/>
      <c r="F134" s="101"/>
      <c r="G134" s="101"/>
      <c r="H134" s="20"/>
      <c r="L134" s="20"/>
      <c r="M134" s="20"/>
    </row>
    <row r="135" spans="1:14" outlineLevel="1" x14ac:dyDescent="0.35">
      <c r="A135" s="545" t="s">
        <v>183</v>
      </c>
      <c r="B135" s="573" t="s">
        <v>89</v>
      </c>
      <c r="E135" s="38"/>
      <c r="F135" s="101"/>
      <c r="G135" s="101"/>
      <c r="H135" s="20"/>
      <c r="L135" s="20"/>
      <c r="M135" s="20"/>
    </row>
    <row r="136" spans="1:14" outlineLevel="1" x14ac:dyDescent="0.35">
      <c r="A136" s="545" t="s">
        <v>184</v>
      </c>
      <c r="B136" s="573" t="s">
        <v>89</v>
      </c>
      <c r="C136" s="52"/>
      <c r="D136" s="52"/>
      <c r="E136" s="52"/>
      <c r="F136" s="101"/>
      <c r="G136" s="101"/>
      <c r="H136" s="20"/>
      <c r="L136" s="20"/>
      <c r="M136" s="20"/>
    </row>
    <row r="137" spans="1:14" ht="15" customHeight="1" x14ac:dyDescent="0.35">
      <c r="A137" s="40"/>
      <c r="B137" s="41" t="s">
        <v>185</v>
      </c>
      <c r="C137" s="43" t="s">
        <v>153</v>
      </c>
      <c r="D137" s="43" t="s">
        <v>154</v>
      </c>
      <c r="E137" s="42"/>
      <c r="F137" s="110" t="s">
        <v>155</v>
      </c>
      <c r="G137" s="110" t="s">
        <v>156</v>
      </c>
      <c r="H137" s="20"/>
      <c r="L137" s="20"/>
      <c r="M137" s="20"/>
    </row>
    <row r="138" spans="1:14" s="56" customFormat="1" x14ac:dyDescent="0.35">
      <c r="A138" s="545" t="s">
        <v>186</v>
      </c>
      <c r="B138" s="38" t="s">
        <v>158</v>
      </c>
      <c r="C138" s="668">
        <v>45688.974999999999</v>
      </c>
      <c r="D138" s="668">
        <v>48562.842186000002</v>
      </c>
      <c r="E138" s="48"/>
      <c r="F138" s="555">
        <f>IF($C$157=0,"",IF(C138="[for completion]","",C138/$C$157))</f>
        <v>0.93858108880445701</v>
      </c>
      <c r="G138" s="555">
        <f>IF($D$157=0,"",IF(D138="[for completion]","",D138/$D$157))</f>
        <v>1</v>
      </c>
      <c r="H138" s="20"/>
      <c r="I138" s="22"/>
      <c r="J138" s="22"/>
      <c r="K138" s="22"/>
      <c r="L138" s="20"/>
      <c r="M138" s="20"/>
      <c r="N138" s="20"/>
    </row>
    <row r="139" spans="1:14" s="56" customFormat="1" x14ac:dyDescent="0.35">
      <c r="A139" s="545" t="s">
        <v>187</v>
      </c>
      <c r="B139" s="38" t="s">
        <v>1686</v>
      </c>
      <c r="C139" s="678"/>
      <c r="D139" s="678"/>
      <c r="E139" s="48"/>
      <c r="F139" s="555">
        <f t="shared" ref="F139:F151" si="12">IF($C$157=0,"",IF(C139="[for completion]","",C139/$C$157))</f>
        <v>0</v>
      </c>
      <c r="G139" s="101" t="str">
        <f t="shared" ref="G139:G153" si="13">IF($D$154=0,"",IF(D139="[for completion]","",D139/$D$154))</f>
        <v/>
      </c>
      <c r="H139" s="20"/>
      <c r="I139" s="22"/>
      <c r="J139" s="22"/>
      <c r="K139" s="22"/>
      <c r="L139" s="20"/>
      <c r="M139" s="20"/>
      <c r="N139" s="20"/>
    </row>
    <row r="140" spans="1:14" s="56" customFormat="1" x14ac:dyDescent="0.35">
      <c r="A140" s="545" t="s">
        <v>188</v>
      </c>
      <c r="B140" s="38" t="s">
        <v>167</v>
      </c>
      <c r="C140" s="678"/>
      <c r="D140" s="678"/>
      <c r="E140" s="48"/>
      <c r="F140" s="555">
        <f t="shared" si="12"/>
        <v>0</v>
      </c>
      <c r="G140" s="101" t="str">
        <f t="shared" si="13"/>
        <v/>
      </c>
      <c r="H140" s="20"/>
      <c r="I140" s="22"/>
      <c r="J140" s="22"/>
      <c r="K140" s="22"/>
      <c r="L140" s="20"/>
      <c r="M140" s="20"/>
      <c r="N140" s="20"/>
    </row>
    <row r="141" spans="1:14" s="56" customFormat="1" x14ac:dyDescent="0.35">
      <c r="A141" s="545" t="s">
        <v>189</v>
      </c>
      <c r="B141" s="38" t="s">
        <v>1687</v>
      </c>
      <c r="C141" s="678"/>
      <c r="D141" s="678"/>
      <c r="E141" s="48"/>
      <c r="F141" s="555">
        <f t="shared" si="12"/>
        <v>0</v>
      </c>
      <c r="G141" s="101" t="str">
        <f t="shared" si="13"/>
        <v/>
      </c>
      <c r="H141" s="20"/>
      <c r="I141" s="22"/>
      <c r="J141" s="22"/>
      <c r="K141" s="22"/>
      <c r="L141" s="20"/>
      <c r="M141" s="20"/>
      <c r="N141" s="20"/>
    </row>
    <row r="142" spans="1:14" s="56" customFormat="1" x14ac:dyDescent="0.35">
      <c r="A142" s="545" t="s">
        <v>190</v>
      </c>
      <c r="B142" s="38" t="s">
        <v>1475</v>
      </c>
      <c r="C142" s="668">
        <v>1900.729</v>
      </c>
      <c r="D142" s="668"/>
      <c r="E142" s="48"/>
      <c r="F142" s="555">
        <f t="shared" si="12"/>
        <v>3.9046362811645627E-2</v>
      </c>
      <c r="G142" s="101" t="str">
        <f t="shared" si="13"/>
        <v/>
      </c>
      <c r="H142" s="20"/>
      <c r="I142" s="22"/>
      <c r="J142" s="22"/>
      <c r="K142" s="22"/>
      <c r="L142" s="20"/>
      <c r="M142" s="20"/>
      <c r="N142" s="20"/>
    </row>
    <row r="143" spans="1:14" s="56" customFormat="1" x14ac:dyDescent="0.35">
      <c r="A143" s="545" t="s">
        <v>191</v>
      </c>
      <c r="B143" s="38" t="s">
        <v>169</v>
      </c>
      <c r="C143" s="678"/>
      <c r="D143" s="678"/>
      <c r="E143" s="38"/>
      <c r="F143" s="555">
        <f t="shared" si="12"/>
        <v>0</v>
      </c>
      <c r="G143" s="101" t="str">
        <f t="shared" si="13"/>
        <v/>
      </c>
      <c r="H143" s="20"/>
      <c r="I143" s="22"/>
      <c r="J143" s="22"/>
      <c r="K143" s="22"/>
      <c r="L143" s="20"/>
      <c r="M143" s="20"/>
      <c r="N143" s="20"/>
    </row>
    <row r="144" spans="1:14" x14ac:dyDescent="0.35">
      <c r="A144" s="545" t="s">
        <v>192</v>
      </c>
      <c r="B144" s="38" t="s">
        <v>171</v>
      </c>
      <c r="C144" s="678"/>
      <c r="D144" s="678"/>
      <c r="E144" s="38"/>
      <c r="F144" s="555">
        <f t="shared" si="12"/>
        <v>0</v>
      </c>
      <c r="G144" s="101" t="str">
        <f t="shared" si="13"/>
        <v/>
      </c>
      <c r="H144" s="20"/>
      <c r="L144" s="20"/>
      <c r="M144" s="20"/>
    </row>
    <row r="145" spans="1:13" x14ac:dyDescent="0.35">
      <c r="A145" s="545" t="s">
        <v>193</v>
      </c>
      <c r="B145" s="38" t="s">
        <v>1688</v>
      </c>
      <c r="C145" s="668">
        <v>629.58399999999995</v>
      </c>
      <c r="D145" s="668"/>
      <c r="E145" s="38"/>
      <c r="F145" s="555">
        <f t="shared" si="12"/>
        <v>1.2933440424388274E-2</v>
      </c>
      <c r="G145" s="101" t="str">
        <f t="shared" si="13"/>
        <v/>
      </c>
      <c r="H145" s="20"/>
      <c r="L145" s="20"/>
      <c r="M145" s="20"/>
    </row>
    <row r="146" spans="1:13" x14ac:dyDescent="0.35">
      <c r="A146" s="545" t="s">
        <v>194</v>
      </c>
      <c r="B146" s="38" t="s">
        <v>173</v>
      </c>
      <c r="C146" s="668"/>
      <c r="D146" s="668"/>
      <c r="E146" s="38"/>
      <c r="F146" s="555">
        <f t="shared" si="12"/>
        <v>0</v>
      </c>
      <c r="G146" s="101" t="str">
        <f t="shared" si="13"/>
        <v/>
      </c>
      <c r="H146" s="20"/>
      <c r="L146" s="20"/>
      <c r="M146" s="20"/>
    </row>
    <row r="147" spans="1:13" x14ac:dyDescent="0.35">
      <c r="A147" s="545" t="s">
        <v>195</v>
      </c>
      <c r="B147" s="38" t="s">
        <v>2627</v>
      </c>
      <c r="C147" s="668"/>
      <c r="D147" s="668"/>
      <c r="E147" s="38"/>
      <c r="F147" s="555">
        <f t="shared" si="12"/>
        <v>0</v>
      </c>
      <c r="G147" s="101" t="str">
        <f t="shared" si="13"/>
        <v/>
      </c>
      <c r="H147" s="20"/>
      <c r="L147" s="20"/>
      <c r="M147" s="20"/>
    </row>
    <row r="148" spans="1:13" x14ac:dyDescent="0.35">
      <c r="A148" s="545" t="s">
        <v>196</v>
      </c>
      <c r="B148" s="38" t="s">
        <v>1474</v>
      </c>
      <c r="C148" s="668"/>
      <c r="D148" s="668"/>
      <c r="E148" s="38"/>
      <c r="F148" s="555">
        <f t="shared" si="12"/>
        <v>0</v>
      </c>
      <c r="G148" s="101" t="str">
        <f t="shared" si="13"/>
        <v/>
      </c>
      <c r="H148" s="20"/>
      <c r="L148" s="20"/>
      <c r="M148" s="20"/>
    </row>
    <row r="149" spans="1:13" x14ac:dyDescent="0.35">
      <c r="A149" s="545" t="s">
        <v>197</v>
      </c>
      <c r="B149" s="38" t="s">
        <v>175</v>
      </c>
      <c r="C149" s="668"/>
      <c r="D149" s="668"/>
      <c r="E149" s="38"/>
      <c r="F149" s="555">
        <f t="shared" si="12"/>
        <v>0</v>
      </c>
      <c r="G149" s="101" t="str">
        <f t="shared" si="13"/>
        <v/>
      </c>
      <c r="H149" s="20"/>
      <c r="L149" s="20"/>
      <c r="M149" s="20"/>
    </row>
    <row r="150" spans="1:13" x14ac:dyDescent="0.35">
      <c r="A150" s="545" t="s">
        <v>198</v>
      </c>
      <c r="B150" s="38" t="s">
        <v>162</v>
      </c>
      <c r="C150" s="668">
        <v>142.60118600000001</v>
      </c>
      <c r="D150" s="668"/>
      <c r="E150" s="38"/>
      <c r="F150" s="555">
        <f t="shared" si="12"/>
        <v>2.9294326786864205E-3</v>
      </c>
      <c r="G150" s="101" t="str">
        <f t="shared" si="13"/>
        <v/>
      </c>
      <c r="H150" s="20"/>
      <c r="L150" s="20"/>
      <c r="M150" s="20"/>
    </row>
    <row r="151" spans="1:13" x14ac:dyDescent="0.35">
      <c r="A151" s="545" t="s">
        <v>199</v>
      </c>
      <c r="B151" s="545" t="s">
        <v>3305</v>
      </c>
      <c r="C151" s="668"/>
      <c r="D151" s="668"/>
      <c r="E151" s="38"/>
      <c r="F151" s="555">
        <f t="shared" si="12"/>
        <v>0</v>
      </c>
      <c r="G151" s="101"/>
      <c r="H151" s="20"/>
      <c r="L151" s="20"/>
      <c r="M151" s="20"/>
    </row>
    <row r="152" spans="1:13" x14ac:dyDescent="0.35">
      <c r="A152" s="545" t="s">
        <v>200</v>
      </c>
      <c r="B152" s="38" t="s">
        <v>1689</v>
      </c>
      <c r="C152" s="668"/>
      <c r="D152" s="668"/>
      <c r="E152" s="38"/>
      <c r="F152" s="555">
        <f t="shared" ref="F152:F156" si="14">IF($C$157=0,"",IF(C152="[for completion]","",C152/$C$157))</f>
        <v>0</v>
      </c>
      <c r="G152" s="101" t="str">
        <f t="shared" si="13"/>
        <v/>
      </c>
      <c r="H152" s="20"/>
      <c r="L152" s="20"/>
      <c r="M152" s="20"/>
    </row>
    <row r="153" spans="1:13" x14ac:dyDescent="0.35">
      <c r="A153" s="545" t="s">
        <v>201</v>
      </c>
      <c r="B153" s="38" t="s">
        <v>177</v>
      </c>
      <c r="C153" s="668"/>
      <c r="D153" s="668"/>
      <c r="E153" s="38"/>
      <c r="F153" s="555">
        <f t="shared" si="14"/>
        <v>0</v>
      </c>
      <c r="G153" s="101" t="str">
        <f t="shared" si="13"/>
        <v/>
      </c>
      <c r="H153" s="20"/>
      <c r="L153" s="20"/>
      <c r="M153" s="20"/>
    </row>
    <row r="154" spans="1:13" x14ac:dyDescent="0.35">
      <c r="A154" s="545" t="s">
        <v>2631</v>
      </c>
      <c r="B154" s="38" t="s">
        <v>179</v>
      </c>
      <c r="C154" s="678"/>
      <c r="D154" s="677"/>
      <c r="E154" s="38"/>
      <c r="F154" s="555">
        <f t="shared" si="14"/>
        <v>0</v>
      </c>
      <c r="G154" s="97"/>
      <c r="H154" s="20"/>
      <c r="L154" s="20"/>
      <c r="M154" s="20"/>
    </row>
    <row r="155" spans="1:13" outlineLevel="1" x14ac:dyDescent="0.35">
      <c r="A155" s="545" t="s">
        <v>2632</v>
      </c>
      <c r="B155" s="18" t="s">
        <v>1473</v>
      </c>
      <c r="C155" s="668">
        <v>316.88299999999998</v>
      </c>
      <c r="D155" s="668"/>
      <c r="E155" s="38"/>
      <c r="F155" s="555">
        <f t="shared" si="14"/>
        <v>6.5096752808226216E-3</v>
      </c>
      <c r="G155" s="101" t="str">
        <f t="shared" ref="G155" si="15">IF($D$154=0,"",IF(D155="[for completion]","",D155/$D$154))</f>
        <v/>
      </c>
      <c r="H155" s="20"/>
      <c r="L155" s="20"/>
      <c r="M155" s="20"/>
    </row>
    <row r="156" spans="1:13" outlineLevel="1" x14ac:dyDescent="0.35">
      <c r="A156" s="545" t="s">
        <v>3309</v>
      </c>
      <c r="B156" s="22" t="s">
        <v>85</v>
      </c>
      <c r="C156" s="668"/>
      <c r="D156" s="668"/>
      <c r="E156" s="38"/>
      <c r="F156" s="555">
        <f t="shared" si="14"/>
        <v>0</v>
      </c>
      <c r="G156" s="57"/>
      <c r="H156" s="20"/>
      <c r="L156" s="20"/>
      <c r="M156" s="20"/>
    </row>
    <row r="157" spans="1:13" outlineLevel="1" x14ac:dyDescent="0.35">
      <c r="A157" s="545" t="s">
        <v>3310</v>
      </c>
      <c r="B157" s="51" t="s">
        <v>87</v>
      </c>
      <c r="C157" s="668">
        <f>SUM(C138:C156)</f>
        <v>48678.772186000002</v>
      </c>
      <c r="D157" s="668">
        <f>SUM(D138:D156)</f>
        <v>48562.842186000002</v>
      </c>
      <c r="E157" s="38"/>
      <c r="F157" s="57">
        <f>SUM(F138:F156)</f>
        <v>0.99999999999999989</v>
      </c>
      <c r="G157" s="57">
        <f>SUM(G138:G156)</f>
        <v>1</v>
      </c>
      <c r="H157" s="20"/>
      <c r="L157" s="20"/>
      <c r="M157" s="20"/>
    </row>
    <row r="158" spans="1:13" outlineLevel="1" x14ac:dyDescent="0.35">
      <c r="A158" s="545" t="s">
        <v>3311</v>
      </c>
      <c r="B158" s="51" t="s">
        <v>89</v>
      </c>
      <c r="E158" s="38"/>
      <c r="F158" s="101"/>
      <c r="G158" s="101"/>
      <c r="H158" s="20"/>
      <c r="L158" s="20"/>
      <c r="M158" s="20"/>
    </row>
    <row r="159" spans="1:13" outlineLevel="1" x14ac:dyDescent="0.35">
      <c r="A159" s="545" t="s">
        <v>202</v>
      </c>
      <c r="B159" s="51" t="s">
        <v>89</v>
      </c>
      <c r="E159" s="38"/>
      <c r="F159" s="101"/>
      <c r="G159" s="101"/>
      <c r="H159" s="20"/>
      <c r="L159" s="20"/>
      <c r="M159" s="20"/>
    </row>
    <row r="160" spans="1:13" outlineLevel="1" x14ac:dyDescent="0.35">
      <c r="A160" s="545" t="s">
        <v>203</v>
      </c>
      <c r="B160" s="51" t="s">
        <v>89</v>
      </c>
      <c r="E160" s="38"/>
      <c r="F160" s="101"/>
      <c r="G160" s="101"/>
      <c r="H160" s="20"/>
      <c r="L160" s="20"/>
      <c r="M160" s="20"/>
    </row>
    <row r="161" spans="1:13" outlineLevel="1" x14ac:dyDescent="0.35">
      <c r="A161" s="545" t="s">
        <v>204</v>
      </c>
      <c r="B161" s="51" t="s">
        <v>89</v>
      </c>
      <c r="E161" s="38"/>
      <c r="F161" s="101"/>
      <c r="G161" s="101"/>
      <c r="H161" s="20"/>
      <c r="L161" s="20"/>
      <c r="M161" s="20"/>
    </row>
    <row r="162" spans="1:13" outlineLevel="1" x14ac:dyDescent="0.35">
      <c r="A162" s="545" t="s">
        <v>205</v>
      </c>
      <c r="B162" s="51" t="s">
        <v>89</v>
      </c>
      <c r="E162" s="38"/>
      <c r="F162" s="48"/>
      <c r="G162" s="101"/>
      <c r="H162" s="20"/>
      <c r="L162" s="20"/>
      <c r="M162" s="20"/>
    </row>
    <row r="163" spans="1:13" ht="15" customHeight="1" x14ac:dyDescent="0.35">
      <c r="A163" s="40"/>
      <c r="B163" s="41" t="s">
        <v>206</v>
      </c>
      <c r="C163" s="87" t="s">
        <v>153</v>
      </c>
      <c r="D163" s="87" t="s">
        <v>154</v>
      </c>
      <c r="E163" s="42"/>
      <c r="F163" s="114" t="s">
        <v>155</v>
      </c>
      <c r="G163" s="114" t="s">
        <v>156</v>
      </c>
      <c r="H163" s="20"/>
      <c r="L163" s="20"/>
      <c r="M163" s="20"/>
    </row>
    <row r="164" spans="1:13" x14ac:dyDescent="0.35">
      <c r="A164" s="22" t="s">
        <v>208</v>
      </c>
      <c r="B164" s="20" t="s">
        <v>209</v>
      </c>
      <c r="C164" s="668">
        <v>46709.218999999997</v>
      </c>
      <c r="D164" s="90">
        <v>24454.388999999999</v>
      </c>
      <c r="E164" s="58"/>
      <c r="F164" s="103">
        <f>IF($C$167=0,"",IF(C164="[for completion]","",C164/$C$167))</f>
        <v>0.95953977722486961</v>
      </c>
      <c r="G164" s="103">
        <f t="shared" ref="G164" si="16">IF($D$167=0,"",IF(D164="[for completion]","",D164/$D$167))</f>
        <v>0.50356173553434125</v>
      </c>
      <c r="H164" s="20"/>
      <c r="L164" s="20"/>
      <c r="M164" s="20"/>
    </row>
    <row r="165" spans="1:13" x14ac:dyDescent="0.35">
      <c r="A165" s="22" t="s">
        <v>210</v>
      </c>
      <c r="B165" s="20" t="s">
        <v>211</v>
      </c>
      <c r="C165" s="668">
        <v>362</v>
      </c>
      <c r="D165" s="90">
        <v>24108.453000000001</v>
      </c>
      <c r="E165" s="58"/>
      <c r="F165" s="103">
        <f t="shared" ref="F165:F166" si="17">IF($C$167=0,"",IF(C165="[for completion]","",C165/$C$167))</f>
        <v>7.4365062570496592E-3</v>
      </c>
      <c r="G165" s="103">
        <f>IF($D$167=0,"",IF(D165="[for completion]","",D165/$D$167))</f>
        <v>0.49643826446565875</v>
      </c>
      <c r="H165" s="20"/>
      <c r="L165" s="20"/>
      <c r="M165" s="20"/>
    </row>
    <row r="166" spans="1:13" x14ac:dyDescent="0.35">
      <c r="A166" s="22" t="s">
        <v>212</v>
      </c>
      <c r="B166" s="20" t="s">
        <v>85</v>
      </c>
      <c r="C166" s="668">
        <v>1607.5540000000001</v>
      </c>
      <c r="D166" s="90"/>
      <c r="E166" s="58"/>
      <c r="F166" s="103">
        <f t="shared" si="17"/>
        <v>3.3023716518080684E-2</v>
      </c>
      <c r="G166" s="103">
        <f t="shared" ref="G166" si="18">IF($D$167=0,"",IF(D166="[for completion]","",D166/$D$167))</f>
        <v>0</v>
      </c>
      <c r="H166" s="20"/>
      <c r="L166" s="20"/>
      <c r="M166" s="20"/>
    </row>
    <row r="167" spans="1:13" x14ac:dyDescent="0.35">
      <c r="A167" s="22" t="s">
        <v>213</v>
      </c>
      <c r="B167" s="59" t="s">
        <v>87</v>
      </c>
      <c r="C167" s="677">
        <f>SUM(C164:C166)</f>
        <v>48678.773000000001</v>
      </c>
      <c r="D167" s="47">
        <f>SUM(D164:D166)</f>
        <v>48562.842000000004</v>
      </c>
      <c r="E167" s="58"/>
      <c r="F167" s="103">
        <f>SUM(F164:F166)</f>
        <v>0.99999999999999989</v>
      </c>
      <c r="G167" s="103">
        <f>SUM(G164:G166)</f>
        <v>1</v>
      </c>
      <c r="H167" s="20"/>
      <c r="L167" s="20"/>
      <c r="M167" s="20"/>
    </row>
    <row r="168" spans="1:13" hidden="1" outlineLevel="1" x14ac:dyDescent="0.35">
      <c r="A168" s="22" t="s">
        <v>214</v>
      </c>
      <c r="B168" s="59"/>
      <c r="C168" s="20"/>
      <c r="D168" s="20"/>
      <c r="E168" s="58"/>
      <c r="F168" s="103"/>
      <c r="G168" s="115"/>
      <c r="H168" s="20"/>
      <c r="L168" s="20"/>
      <c r="M168" s="20"/>
    </row>
    <row r="169" spans="1:13" hidden="1" outlineLevel="1" x14ac:dyDescent="0.35">
      <c r="A169" s="22" t="s">
        <v>215</v>
      </c>
      <c r="B169" s="59"/>
      <c r="C169" s="20"/>
      <c r="D169" s="20"/>
      <c r="E169" s="58"/>
      <c r="F169" s="103"/>
      <c r="G169" s="115"/>
      <c r="H169" s="20"/>
      <c r="L169" s="20"/>
      <c r="M169" s="20"/>
    </row>
    <row r="170" spans="1:13" hidden="1" outlineLevel="1" x14ac:dyDescent="0.35">
      <c r="A170" s="22" t="s">
        <v>216</v>
      </c>
      <c r="B170" s="59"/>
      <c r="C170" s="20"/>
      <c r="D170" s="20"/>
      <c r="E170" s="58"/>
      <c r="F170" s="103"/>
      <c r="G170" s="115"/>
      <c r="H170" s="20"/>
      <c r="L170" s="20"/>
      <c r="M170" s="20"/>
    </row>
    <row r="171" spans="1:13" hidden="1" outlineLevel="1" x14ac:dyDescent="0.35">
      <c r="A171" s="22" t="s">
        <v>217</v>
      </c>
      <c r="B171" s="59"/>
      <c r="C171" s="20"/>
      <c r="D171" s="20"/>
      <c r="E171" s="58"/>
      <c r="F171" s="103"/>
      <c r="G171" s="115"/>
      <c r="H171" s="20"/>
      <c r="L171" s="20"/>
      <c r="M171" s="20"/>
    </row>
    <row r="172" spans="1:13" hidden="1" outlineLevel="1" x14ac:dyDescent="0.35">
      <c r="A172" s="22" t="s">
        <v>218</v>
      </c>
      <c r="B172" s="59"/>
      <c r="C172" s="20"/>
      <c r="D172" s="20"/>
      <c r="E172" s="58"/>
      <c r="F172" s="103"/>
      <c r="G172" s="115"/>
      <c r="H172" s="20"/>
      <c r="L172" s="20"/>
      <c r="M172" s="20"/>
    </row>
    <row r="173" spans="1:13" ht="15" customHeight="1" collapsed="1" x14ac:dyDescent="0.35">
      <c r="A173" s="40"/>
      <c r="B173" s="41" t="s">
        <v>219</v>
      </c>
      <c r="C173" s="40" t="s">
        <v>58</v>
      </c>
      <c r="D173" s="40"/>
      <c r="E173" s="42"/>
      <c r="F173" s="110" t="s">
        <v>220</v>
      </c>
      <c r="G173" s="110"/>
      <c r="H173" s="20"/>
      <c r="L173" s="20"/>
      <c r="M173" s="20"/>
    </row>
    <row r="174" spans="1:13" ht="15" customHeight="1" x14ac:dyDescent="0.35">
      <c r="A174" s="22" t="s">
        <v>221</v>
      </c>
      <c r="B174" s="38" t="s">
        <v>222</v>
      </c>
      <c r="C174" s="668">
        <v>51.008000000000003</v>
      </c>
      <c r="D174" s="35"/>
      <c r="E174" s="28"/>
      <c r="F174" s="101">
        <f>IF($C$179=0,"",IF(C174="[for completion]","",C174/$C$179))</f>
        <v>1.0671135174038214E-2</v>
      </c>
      <c r="G174" s="101"/>
      <c r="H174" s="20"/>
      <c r="L174" s="20"/>
      <c r="M174" s="20"/>
    </row>
    <row r="175" spans="1:13" ht="30.75" customHeight="1" x14ac:dyDescent="0.35">
      <c r="A175" s="22" t="s">
        <v>9</v>
      </c>
      <c r="B175" s="38" t="s">
        <v>1122</v>
      </c>
      <c r="C175" s="95"/>
      <c r="E175" s="50"/>
      <c r="F175" s="101">
        <f>IF($C$179=0,"",IF(C175="[for completion]","",C175/$C$179))</f>
        <v>0</v>
      </c>
      <c r="G175" s="101"/>
      <c r="H175" s="20"/>
      <c r="L175" s="20"/>
      <c r="M175" s="20"/>
    </row>
    <row r="176" spans="1:13" x14ac:dyDescent="0.35">
      <c r="A176" s="22" t="s">
        <v>223</v>
      </c>
      <c r="B176" s="38" t="s">
        <v>224</v>
      </c>
      <c r="C176" s="668">
        <v>467</v>
      </c>
      <c r="E176" s="50"/>
      <c r="F176" s="101">
        <f>IF($C$179=0,"",IF(C176="[for completion]","",C176/$C$179))</f>
        <v>9.769879482190727E-2</v>
      </c>
      <c r="G176" s="101"/>
      <c r="H176" s="20"/>
      <c r="L176" s="20"/>
      <c r="M176" s="20"/>
    </row>
    <row r="177" spans="1:13" x14ac:dyDescent="0.35">
      <c r="A177" s="22" t="s">
        <v>225</v>
      </c>
      <c r="B177" s="38" t="s">
        <v>226</v>
      </c>
      <c r="C177" s="668">
        <v>4261.9895511599998</v>
      </c>
      <c r="E177" s="50"/>
      <c r="F177" s="101">
        <f t="shared" ref="F177:F187" si="19">IF($C$179=0,"",IF(C177="[for completion]","",C177/$C$179))</f>
        <v>0.89163007000405459</v>
      </c>
      <c r="G177" s="101"/>
      <c r="H177" s="20"/>
      <c r="L177" s="20"/>
      <c r="M177" s="20"/>
    </row>
    <row r="178" spans="1:13" x14ac:dyDescent="0.35">
      <c r="A178" s="22" t="s">
        <v>227</v>
      </c>
      <c r="B178" s="38" t="s">
        <v>85</v>
      </c>
      <c r="C178" s="90"/>
      <c r="E178" s="50"/>
      <c r="F178" s="101">
        <f t="shared" si="19"/>
        <v>0</v>
      </c>
      <c r="G178" s="101"/>
      <c r="H178" s="20"/>
      <c r="L178" s="20"/>
      <c r="M178" s="20"/>
    </row>
    <row r="179" spans="1:13" x14ac:dyDescent="0.35">
      <c r="A179" s="22" t="s">
        <v>10</v>
      </c>
      <c r="B179" s="54" t="s">
        <v>87</v>
      </c>
      <c r="C179" s="678">
        <f>SUM(C174:C177)</f>
        <v>4779.9975511599996</v>
      </c>
      <c r="E179" s="50"/>
      <c r="F179" s="102">
        <f>SUM(F174:F178)</f>
        <v>1</v>
      </c>
      <c r="G179" s="101"/>
      <c r="H179" s="20"/>
      <c r="L179" s="20"/>
      <c r="M179" s="20"/>
    </row>
    <row r="180" spans="1:13" outlineLevel="1" x14ac:dyDescent="0.35">
      <c r="A180" s="22" t="s">
        <v>228</v>
      </c>
      <c r="B180" s="60" t="s">
        <v>229</v>
      </c>
      <c r="E180" s="50"/>
      <c r="F180" s="101">
        <f t="shared" si="19"/>
        <v>0</v>
      </c>
      <c r="G180" s="101"/>
      <c r="H180" s="20"/>
      <c r="L180" s="20"/>
      <c r="M180" s="20"/>
    </row>
    <row r="181" spans="1:13" s="60" customFormat="1" ht="29" outlineLevel="1" x14ac:dyDescent="0.35">
      <c r="A181" s="22" t="s">
        <v>230</v>
      </c>
      <c r="B181" s="60" t="s">
        <v>231</v>
      </c>
      <c r="F181" s="101">
        <f t="shared" si="19"/>
        <v>0</v>
      </c>
      <c r="G181" s="116"/>
    </row>
    <row r="182" spans="1:13" ht="29" outlineLevel="1" x14ac:dyDescent="0.35">
      <c r="A182" s="22" t="s">
        <v>232</v>
      </c>
      <c r="B182" s="60" t="s">
        <v>233</v>
      </c>
      <c r="E182" s="50"/>
      <c r="F182" s="101">
        <f t="shared" si="19"/>
        <v>0</v>
      </c>
      <c r="G182" s="101"/>
      <c r="H182" s="20"/>
      <c r="L182" s="20"/>
      <c r="M182" s="20"/>
    </row>
    <row r="183" spans="1:13" outlineLevel="1" x14ac:dyDescent="0.35">
      <c r="A183" s="22" t="s">
        <v>234</v>
      </c>
      <c r="B183" s="60" t="s">
        <v>235</v>
      </c>
      <c r="C183" s="668">
        <v>467</v>
      </c>
      <c r="E183" s="50"/>
      <c r="F183" s="101">
        <f t="shared" si="19"/>
        <v>9.769879482190727E-2</v>
      </c>
      <c r="G183" s="101"/>
      <c r="H183" s="20"/>
      <c r="L183" s="20"/>
      <c r="M183" s="20"/>
    </row>
    <row r="184" spans="1:13" s="60" customFormat="1" outlineLevel="1" x14ac:dyDescent="0.35">
      <c r="A184" s="22" t="s">
        <v>236</v>
      </c>
      <c r="B184" s="60" t="s">
        <v>237</v>
      </c>
      <c r="F184" s="101">
        <f t="shared" si="19"/>
        <v>0</v>
      </c>
      <c r="G184" s="116"/>
    </row>
    <row r="185" spans="1:13" outlineLevel="1" x14ac:dyDescent="0.35">
      <c r="A185" s="22" t="s">
        <v>238</v>
      </c>
      <c r="B185" s="60" t="s">
        <v>239</v>
      </c>
      <c r="E185" s="50"/>
      <c r="F185" s="101">
        <f t="shared" si="19"/>
        <v>0</v>
      </c>
      <c r="G185" s="101"/>
      <c r="H185" s="20"/>
      <c r="L185" s="20"/>
      <c r="M185" s="20"/>
    </row>
    <row r="186" spans="1:13" outlineLevel="1" x14ac:dyDescent="0.35">
      <c r="A186" s="22" t="s">
        <v>240</v>
      </c>
      <c r="B186" s="60" t="s">
        <v>241</v>
      </c>
      <c r="E186" s="50"/>
      <c r="F186" s="101">
        <f t="shared" si="19"/>
        <v>0</v>
      </c>
      <c r="G186" s="101"/>
      <c r="H186" s="20"/>
      <c r="L186" s="20"/>
      <c r="M186" s="20"/>
    </row>
    <row r="187" spans="1:13" outlineLevel="1" x14ac:dyDescent="0.35">
      <c r="A187" s="22" t="s">
        <v>242</v>
      </c>
      <c r="B187" s="60" t="s">
        <v>243</v>
      </c>
      <c r="C187" s="678">
        <v>4312.9975511599996</v>
      </c>
      <c r="E187" s="50"/>
      <c r="F187" s="101">
        <f t="shared" si="19"/>
        <v>0.90230120517809276</v>
      </c>
      <c r="G187" s="101"/>
      <c r="H187" s="20"/>
      <c r="L187" s="20"/>
      <c r="M187" s="20"/>
    </row>
    <row r="188" spans="1:13" outlineLevel="1" x14ac:dyDescent="0.35">
      <c r="A188" s="22" t="s">
        <v>244</v>
      </c>
      <c r="B188" s="60"/>
      <c r="E188" s="50"/>
      <c r="F188" s="101"/>
      <c r="G188" s="101"/>
      <c r="H188" s="20"/>
      <c r="L188" s="20"/>
      <c r="M188" s="20"/>
    </row>
    <row r="189" spans="1:13" outlineLevel="1" x14ac:dyDescent="0.35">
      <c r="A189" s="22" t="s">
        <v>245</v>
      </c>
      <c r="B189" s="60"/>
      <c r="E189" s="50"/>
      <c r="F189" s="101"/>
      <c r="G189" s="101"/>
      <c r="H189" s="20"/>
      <c r="L189" s="20"/>
      <c r="M189" s="20"/>
    </row>
    <row r="190" spans="1:13" outlineLevel="1" x14ac:dyDescent="0.35">
      <c r="A190" s="22" t="s">
        <v>246</v>
      </c>
      <c r="B190" s="60"/>
      <c r="E190" s="50"/>
      <c r="F190" s="101"/>
      <c r="G190" s="101"/>
      <c r="H190" s="20"/>
      <c r="L190" s="20"/>
      <c r="M190" s="20"/>
    </row>
    <row r="191" spans="1:13" outlineLevel="1" x14ac:dyDescent="0.35">
      <c r="A191" s="22" t="s">
        <v>247</v>
      </c>
      <c r="B191" s="51"/>
      <c r="E191" s="50"/>
      <c r="F191" s="101">
        <f t="shared" ref="F191" si="20">IF($C$179=0,"",IF(C191="[for completion]","",C191/$C$179))</f>
        <v>0</v>
      </c>
      <c r="G191" s="101"/>
      <c r="H191" s="20"/>
      <c r="L191" s="20"/>
      <c r="M191" s="20"/>
    </row>
    <row r="192" spans="1:13" ht="15" customHeight="1" x14ac:dyDescent="0.35">
      <c r="A192" s="40"/>
      <c r="B192" s="41" t="s">
        <v>248</v>
      </c>
      <c r="C192" s="40" t="s">
        <v>58</v>
      </c>
      <c r="D192" s="40"/>
      <c r="E192" s="42"/>
      <c r="F192" s="110" t="s">
        <v>220</v>
      </c>
      <c r="G192" s="110"/>
      <c r="H192" s="20"/>
      <c r="L192" s="20"/>
      <c r="M192" s="20"/>
    </row>
    <row r="193" spans="1:13" x14ac:dyDescent="0.35">
      <c r="A193" s="545" t="s">
        <v>249</v>
      </c>
      <c r="B193" s="38" t="s">
        <v>250</v>
      </c>
      <c r="C193" s="668">
        <v>4779.9975511599996</v>
      </c>
      <c r="E193" s="47"/>
      <c r="F193" s="101">
        <f t="shared" ref="F193:F207" si="21">IF($C$209=0,"",IF(C193="[for completion]","",C193/$C$209))</f>
        <v>1</v>
      </c>
      <c r="G193" s="101"/>
      <c r="H193" s="20"/>
      <c r="L193" s="20"/>
      <c r="M193" s="20"/>
    </row>
    <row r="194" spans="1:13" x14ac:dyDescent="0.35">
      <c r="A194" s="545" t="s">
        <v>251</v>
      </c>
      <c r="B194" s="38" t="s">
        <v>252</v>
      </c>
      <c r="E194" s="50"/>
      <c r="F194" s="101">
        <f t="shared" si="21"/>
        <v>0</v>
      </c>
      <c r="G194" s="102"/>
      <c r="H194" s="20"/>
      <c r="L194" s="20"/>
      <c r="M194" s="20"/>
    </row>
    <row r="195" spans="1:13" x14ac:dyDescent="0.35">
      <c r="A195" s="545" t="s">
        <v>253</v>
      </c>
      <c r="B195" s="38" t="s">
        <v>254</v>
      </c>
      <c r="E195" s="50"/>
      <c r="F195" s="101">
        <f t="shared" si="21"/>
        <v>0</v>
      </c>
      <c r="G195" s="102"/>
      <c r="H195" s="20"/>
      <c r="L195" s="20"/>
      <c r="M195" s="20"/>
    </row>
    <row r="196" spans="1:13" x14ac:dyDescent="0.35">
      <c r="A196" s="545" t="s">
        <v>255</v>
      </c>
      <c r="B196" s="38" t="s">
        <v>256</v>
      </c>
      <c r="E196" s="50"/>
      <c r="F196" s="101">
        <f t="shared" si="21"/>
        <v>0</v>
      </c>
      <c r="G196" s="102"/>
      <c r="H196" s="20"/>
      <c r="L196" s="20"/>
      <c r="M196" s="20"/>
    </row>
    <row r="197" spans="1:13" x14ac:dyDescent="0.35">
      <c r="A197" s="545" t="s">
        <v>257</v>
      </c>
      <c r="B197" s="38" t="s">
        <v>258</v>
      </c>
      <c r="E197" s="50"/>
      <c r="F197" s="101">
        <f t="shared" si="21"/>
        <v>0</v>
      </c>
      <c r="G197" s="102"/>
      <c r="H197" s="20"/>
      <c r="L197" s="20"/>
      <c r="M197" s="20"/>
    </row>
    <row r="198" spans="1:13" x14ac:dyDescent="0.35">
      <c r="A198" s="545" t="s">
        <v>259</v>
      </c>
      <c r="B198" s="545" t="s">
        <v>495</v>
      </c>
      <c r="E198" s="50"/>
      <c r="F198" s="101">
        <f t="shared" si="21"/>
        <v>0</v>
      </c>
      <c r="G198" s="102"/>
      <c r="H198" s="20"/>
      <c r="L198" s="20"/>
      <c r="M198" s="20"/>
    </row>
    <row r="199" spans="1:13" x14ac:dyDescent="0.35">
      <c r="A199" s="545" t="s">
        <v>261</v>
      </c>
      <c r="B199" s="38" t="s">
        <v>260</v>
      </c>
      <c r="E199" s="50"/>
      <c r="F199" s="101">
        <f t="shared" si="21"/>
        <v>0</v>
      </c>
      <c r="G199" s="102"/>
      <c r="H199" s="20"/>
      <c r="L199" s="20"/>
      <c r="M199" s="20"/>
    </row>
    <row r="200" spans="1:13" x14ac:dyDescent="0.35">
      <c r="A200" s="545" t="s">
        <v>263</v>
      </c>
      <c r="B200" s="38" t="s">
        <v>262</v>
      </c>
      <c r="E200" s="50"/>
      <c r="F200" s="101">
        <f t="shared" si="21"/>
        <v>0</v>
      </c>
      <c r="G200" s="102"/>
      <c r="H200" s="20"/>
      <c r="L200" s="20"/>
      <c r="M200" s="20"/>
    </row>
    <row r="201" spans="1:13" x14ac:dyDescent="0.35">
      <c r="A201" s="545" t="s">
        <v>264</v>
      </c>
      <c r="B201" s="38" t="s">
        <v>12</v>
      </c>
      <c r="E201" s="50"/>
      <c r="F201" s="101">
        <f t="shared" si="21"/>
        <v>0</v>
      </c>
      <c r="G201" s="102"/>
      <c r="H201" s="20"/>
      <c r="L201" s="20"/>
      <c r="M201" s="20"/>
    </row>
    <row r="202" spans="1:13" x14ac:dyDescent="0.35">
      <c r="A202" s="545" t="s">
        <v>266</v>
      </c>
      <c r="B202" s="38" t="s">
        <v>265</v>
      </c>
      <c r="E202" s="50"/>
      <c r="F202" s="101">
        <f t="shared" si="21"/>
        <v>0</v>
      </c>
      <c r="G202" s="102"/>
      <c r="H202" s="20"/>
      <c r="L202" s="20"/>
      <c r="M202" s="20"/>
    </row>
    <row r="203" spans="1:13" x14ac:dyDescent="0.35">
      <c r="A203" s="545" t="s">
        <v>268</v>
      </c>
      <c r="B203" s="38" t="s">
        <v>267</v>
      </c>
      <c r="E203" s="50"/>
      <c r="F203" s="101">
        <f t="shared" si="21"/>
        <v>0</v>
      </c>
      <c r="G203" s="102"/>
      <c r="H203" s="20"/>
      <c r="L203" s="20"/>
      <c r="M203" s="20"/>
    </row>
    <row r="204" spans="1:13" x14ac:dyDescent="0.35">
      <c r="A204" s="545" t="s">
        <v>270</v>
      </c>
      <c r="B204" s="38" t="s">
        <v>269</v>
      </c>
      <c r="E204" s="50"/>
      <c r="F204" s="101">
        <f t="shared" si="21"/>
        <v>0</v>
      </c>
      <c r="G204" s="102"/>
      <c r="H204" s="20"/>
      <c r="L204" s="20"/>
      <c r="M204" s="20"/>
    </row>
    <row r="205" spans="1:13" x14ac:dyDescent="0.35">
      <c r="A205" s="545" t="s">
        <v>272</v>
      </c>
      <c r="B205" s="38" t="s">
        <v>271</v>
      </c>
      <c r="E205" s="50"/>
      <c r="F205" s="101">
        <f t="shared" si="21"/>
        <v>0</v>
      </c>
      <c r="G205" s="102"/>
      <c r="H205" s="20"/>
      <c r="L205" s="20"/>
      <c r="M205" s="20"/>
    </row>
    <row r="206" spans="1:13" x14ac:dyDescent="0.35">
      <c r="A206" s="545" t="s">
        <v>274</v>
      </c>
      <c r="B206" s="38" t="s">
        <v>273</v>
      </c>
      <c r="E206" s="50"/>
      <c r="F206" s="101">
        <f t="shared" si="21"/>
        <v>0</v>
      </c>
      <c r="G206" s="102"/>
      <c r="H206" s="20"/>
      <c r="L206" s="20"/>
      <c r="M206" s="20"/>
    </row>
    <row r="207" spans="1:13" x14ac:dyDescent="0.35">
      <c r="A207" s="545" t="s">
        <v>275</v>
      </c>
      <c r="B207" s="38" t="s">
        <v>85</v>
      </c>
      <c r="E207" s="50"/>
      <c r="F207" s="101">
        <f t="shared" si="21"/>
        <v>0</v>
      </c>
      <c r="G207" s="102"/>
      <c r="H207" s="20"/>
      <c r="L207" s="20"/>
      <c r="M207" s="20"/>
    </row>
    <row r="208" spans="1:13" x14ac:dyDescent="0.35">
      <c r="A208" s="545" t="s">
        <v>277</v>
      </c>
      <c r="B208" s="49" t="s">
        <v>276</v>
      </c>
      <c r="C208" s="668">
        <f>C193</f>
        <v>4779.9975511599996</v>
      </c>
      <c r="E208" s="50"/>
      <c r="F208" s="101">
        <f>IF($C$209=0,"",IF(C207="[for completion]","",C207/$C$209))</f>
        <v>0</v>
      </c>
      <c r="G208" s="102"/>
      <c r="H208" s="20"/>
      <c r="L208" s="20"/>
      <c r="M208" s="20"/>
    </row>
    <row r="209" spans="1:13" x14ac:dyDescent="0.35">
      <c r="A209" s="545" t="s">
        <v>278</v>
      </c>
      <c r="B209" s="54" t="s">
        <v>87</v>
      </c>
      <c r="C209" s="668">
        <f>C208</f>
        <v>4779.9975511599996</v>
      </c>
      <c r="D209" s="38"/>
      <c r="E209" s="50"/>
      <c r="F209" s="102">
        <f>SUM(F193:F208)</f>
        <v>1</v>
      </c>
      <c r="G209" s="102"/>
      <c r="H209" s="20"/>
      <c r="L209" s="20"/>
      <c r="M209" s="20"/>
    </row>
    <row r="210" spans="1:13" outlineLevel="1" x14ac:dyDescent="0.35">
      <c r="A210" s="545" t="s">
        <v>279</v>
      </c>
      <c r="B210" s="51"/>
      <c r="E210" s="50"/>
      <c r="F210" s="101">
        <f>IF($C$209=0,"",IF(C210="[for completion]","",C210/$C$209))</f>
        <v>0</v>
      </c>
      <c r="G210" s="102"/>
      <c r="H210" s="20"/>
      <c r="L210" s="20"/>
      <c r="M210" s="20"/>
    </row>
    <row r="211" spans="1:13" outlineLevel="1" x14ac:dyDescent="0.35">
      <c r="A211" s="545" t="s">
        <v>280</v>
      </c>
      <c r="B211" s="51"/>
      <c r="E211" s="50"/>
      <c r="F211" s="101">
        <f t="shared" ref="F211:F215" si="22">IF($C$209=0,"",IF(C211="[for completion]","",C211/$C$209))</f>
        <v>0</v>
      </c>
      <c r="G211" s="102"/>
      <c r="H211" s="20"/>
      <c r="L211" s="20"/>
      <c r="M211" s="20"/>
    </row>
    <row r="212" spans="1:13" outlineLevel="1" x14ac:dyDescent="0.35">
      <c r="A212" s="545" t="s">
        <v>281</v>
      </c>
      <c r="B212" s="51"/>
      <c r="E212" s="50"/>
      <c r="F212" s="101">
        <f t="shared" si="22"/>
        <v>0</v>
      </c>
      <c r="G212" s="102"/>
      <c r="H212" s="20"/>
      <c r="L212" s="20"/>
      <c r="M212" s="20"/>
    </row>
    <row r="213" spans="1:13" outlineLevel="1" x14ac:dyDescent="0.35">
      <c r="A213" s="545" t="s">
        <v>282</v>
      </c>
      <c r="B213" s="51"/>
      <c r="E213" s="50"/>
      <c r="F213" s="101">
        <f t="shared" si="22"/>
        <v>0</v>
      </c>
      <c r="G213" s="102"/>
      <c r="H213" s="20"/>
      <c r="L213" s="20"/>
      <c r="M213" s="20"/>
    </row>
    <row r="214" spans="1:13" outlineLevel="1" x14ac:dyDescent="0.35">
      <c r="A214" s="545" t="s">
        <v>283</v>
      </c>
      <c r="B214" s="51"/>
      <c r="E214" s="50"/>
      <c r="F214" s="101">
        <f t="shared" si="22"/>
        <v>0</v>
      </c>
      <c r="G214" s="102"/>
      <c r="H214" s="20"/>
      <c r="L214" s="20"/>
      <c r="M214" s="20"/>
    </row>
    <row r="215" spans="1:13" outlineLevel="1" x14ac:dyDescent="0.35">
      <c r="A215" s="545" t="s">
        <v>284</v>
      </c>
      <c r="B215" s="51"/>
      <c r="E215" s="50"/>
      <c r="F215" s="101">
        <f t="shared" si="22"/>
        <v>0</v>
      </c>
      <c r="G215" s="102"/>
      <c r="H215" s="20"/>
      <c r="L215" s="20"/>
      <c r="M215" s="20"/>
    </row>
    <row r="216" spans="1:13" ht="15" customHeight="1" x14ac:dyDescent="0.35">
      <c r="A216" s="40"/>
      <c r="B216" s="41" t="s">
        <v>285</v>
      </c>
      <c r="C216" s="40" t="s">
        <v>58</v>
      </c>
      <c r="D216" s="40"/>
      <c r="E216" s="42"/>
      <c r="F216" s="110" t="s">
        <v>76</v>
      </c>
      <c r="G216" s="110" t="s">
        <v>207</v>
      </c>
      <c r="H216" s="20"/>
      <c r="L216" s="20"/>
      <c r="M216" s="20"/>
    </row>
    <row r="217" spans="1:13" x14ac:dyDescent="0.35">
      <c r="A217" s="22" t="s">
        <v>286</v>
      </c>
      <c r="B217" s="18" t="s">
        <v>287</v>
      </c>
      <c r="C217" s="668">
        <v>4779.9975511599996</v>
      </c>
      <c r="E217" s="58"/>
      <c r="F217" s="101">
        <f>IF($C$220=0,"",IF(C217="[for completion]","",C217/$C$38))</f>
        <v>8.0307360787604448E-2</v>
      </c>
      <c r="G217" s="101">
        <f>IF($C$220=0,"",IF(C217="[for completion]","",C217/$C$39))</f>
        <v>9.8194702840079862E-2</v>
      </c>
      <c r="H217" s="20"/>
      <c r="L217" s="20"/>
      <c r="M217" s="20"/>
    </row>
    <row r="218" spans="1:13" x14ac:dyDescent="0.35">
      <c r="A218" s="22" t="s">
        <v>288</v>
      </c>
      <c r="B218" s="18" t="s">
        <v>289</v>
      </c>
      <c r="C218" s="668">
        <v>22764.431</v>
      </c>
      <c r="E218" s="58"/>
      <c r="F218" s="101">
        <f>IF($C$220=0,"",IF(C218="[for completion]","",C218/$C$38))</f>
        <v>0.3824586422639224</v>
      </c>
      <c r="G218" s="101">
        <f>IF($C$220=0,"",IF(C218="[for completion]","",C218/$C$39))</f>
        <v>0.46764595869427439</v>
      </c>
      <c r="H218" s="20"/>
      <c r="L218" s="20"/>
      <c r="M218" s="20"/>
    </row>
    <row r="219" spans="1:13" x14ac:dyDescent="0.35">
      <c r="A219" s="22" t="s">
        <v>290</v>
      </c>
      <c r="B219" s="18" t="s">
        <v>85</v>
      </c>
      <c r="C219" s="668">
        <v>0</v>
      </c>
      <c r="E219" s="58"/>
      <c r="F219" s="101">
        <f t="shared" ref="F219:F227" si="23">IF($C$220=0,"",IF(C219="[for completion]","",C219/$C$220))</f>
        <v>0</v>
      </c>
      <c r="G219" s="101">
        <f t="shared" ref="G219:G227" si="24">IF($C$220=0,"",IF(C219="[for completion]","",C219/$C$220))</f>
        <v>0</v>
      </c>
      <c r="H219" s="20"/>
      <c r="L219" s="20"/>
      <c r="M219" s="20"/>
    </row>
    <row r="220" spans="1:13" x14ac:dyDescent="0.35">
      <c r="A220" s="22" t="s">
        <v>291</v>
      </c>
      <c r="B220" s="54" t="s">
        <v>87</v>
      </c>
      <c r="C220" s="668">
        <f>SUM(C217:C219)</f>
        <v>27544.428551159999</v>
      </c>
      <c r="E220" s="58"/>
      <c r="F220" s="97">
        <f>SUM(F217:F219)</f>
        <v>0.46276600305152682</v>
      </c>
      <c r="G220" s="97">
        <f>SUM(G217:G219)</f>
        <v>0.56584066153435431</v>
      </c>
      <c r="H220" s="20"/>
      <c r="L220" s="20"/>
      <c r="M220" s="20"/>
    </row>
    <row r="221" spans="1:13" hidden="1" outlineLevel="1" x14ac:dyDescent="0.35">
      <c r="A221" s="22" t="s">
        <v>292</v>
      </c>
      <c r="B221" s="51"/>
      <c r="E221" s="58"/>
      <c r="F221" s="101">
        <f t="shared" si="23"/>
        <v>0</v>
      </c>
      <c r="G221" s="101">
        <f t="shared" si="24"/>
        <v>0</v>
      </c>
      <c r="H221" s="20"/>
      <c r="L221" s="20"/>
      <c r="M221" s="20"/>
    </row>
    <row r="222" spans="1:13" hidden="1" outlineLevel="1" x14ac:dyDescent="0.35">
      <c r="A222" s="22" t="s">
        <v>293</v>
      </c>
      <c r="B222" s="51"/>
      <c r="E222" s="58"/>
      <c r="F222" s="101">
        <f t="shared" si="23"/>
        <v>0</v>
      </c>
      <c r="G222" s="101">
        <f t="shared" si="24"/>
        <v>0</v>
      </c>
      <c r="H222" s="20"/>
      <c r="L222" s="20"/>
      <c r="M222" s="20"/>
    </row>
    <row r="223" spans="1:13" hidden="1" outlineLevel="1" x14ac:dyDescent="0.35">
      <c r="A223" s="22" t="s">
        <v>294</v>
      </c>
      <c r="B223" s="51"/>
      <c r="E223" s="58"/>
      <c r="F223" s="101">
        <f t="shared" si="23"/>
        <v>0</v>
      </c>
      <c r="G223" s="101">
        <f t="shared" si="24"/>
        <v>0</v>
      </c>
      <c r="H223" s="20"/>
      <c r="L223" s="20"/>
      <c r="M223" s="20"/>
    </row>
    <row r="224" spans="1:13" hidden="1" outlineLevel="1" x14ac:dyDescent="0.35">
      <c r="A224" s="22" t="s">
        <v>295</v>
      </c>
      <c r="B224" s="51"/>
      <c r="E224" s="58"/>
      <c r="F224" s="101">
        <f t="shared" si="23"/>
        <v>0</v>
      </c>
      <c r="G224" s="101">
        <f t="shared" si="24"/>
        <v>0</v>
      </c>
      <c r="H224" s="20"/>
      <c r="L224" s="20"/>
      <c r="M224" s="20"/>
    </row>
    <row r="225" spans="1:14" hidden="1" outlineLevel="1" x14ac:dyDescent="0.35">
      <c r="A225" s="22" t="s">
        <v>296</v>
      </c>
      <c r="B225" s="51"/>
      <c r="E225" s="58"/>
      <c r="F225" s="101">
        <f t="shared" si="23"/>
        <v>0</v>
      </c>
      <c r="G225" s="101">
        <f t="shared" si="24"/>
        <v>0</v>
      </c>
      <c r="H225" s="20"/>
      <c r="L225" s="20"/>
      <c r="M225" s="20"/>
    </row>
    <row r="226" spans="1:14" hidden="1" outlineLevel="1" x14ac:dyDescent="0.35">
      <c r="A226" s="22" t="s">
        <v>297</v>
      </c>
      <c r="B226" s="51"/>
      <c r="E226" s="38"/>
      <c r="F226" s="101">
        <f t="shared" si="23"/>
        <v>0</v>
      </c>
      <c r="G226" s="101">
        <f t="shared" si="24"/>
        <v>0</v>
      </c>
      <c r="H226" s="20"/>
      <c r="L226" s="20"/>
      <c r="M226" s="20"/>
    </row>
    <row r="227" spans="1:14" hidden="1" outlineLevel="1" x14ac:dyDescent="0.35">
      <c r="A227" s="22" t="s">
        <v>298</v>
      </c>
      <c r="B227" s="51"/>
      <c r="E227" s="58"/>
      <c r="F227" s="101">
        <f t="shared" si="23"/>
        <v>0</v>
      </c>
      <c r="G227" s="101">
        <f t="shared" si="24"/>
        <v>0</v>
      </c>
      <c r="H227" s="20"/>
      <c r="L227" s="20"/>
      <c r="M227" s="20"/>
    </row>
    <row r="228" spans="1:14" ht="15" customHeight="1" collapsed="1" x14ac:dyDescent="0.35">
      <c r="A228" s="40"/>
      <c r="B228" s="41" t="s">
        <v>299</v>
      </c>
      <c r="C228" s="40"/>
      <c r="D228" s="40"/>
      <c r="E228" s="42"/>
      <c r="F228" s="110"/>
      <c r="G228" s="110"/>
      <c r="H228" s="20"/>
      <c r="L228" s="20"/>
      <c r="M228" s="20"/>
    </row>
    <row r="229" spans="1:14" x14ac:dyDescent="0.35">
      <c r="A229" s="22" t="s">
        <v>300</v>
      </c>
      <c r="B229" s="38" t="s">
        <v>301</v>
      </c>
      <c r="C229" s="579" t="s">
        <v>2625</v>
      </c>
      <c r="D229" s="63"/>
      <c r="H229" s="20"/>
      <c r="L229" s="20"/>
      <c r="M229" s="20"/>
    </row>
    <row r="230" spans="1:14" ht="15" customHeight="1" x14ac:dyDescent="0.35">
      <c r="A230" s="40"/>
      <c r="B230" s="41" t="s">
        <v>302</v>
      </c>
      <c r="C230" s="40"/>
      <c r="D230" s="40"/>
      <c r="E230" s="42"/>
      <c r="F230" s="110"/>
      <c r="G230" s="110"/>
      <c r="H230" s="20"/>
      <c r="L230" s="20"/>
      <c r="M230" s="20"/>
    </row>
    <row r="231" spans="1:14" x14ac:dyDescent="0.35">
      <c r="A231" s="22" t="s">
        <v>11</v>
      </c>
      <c r="B231" s="22" t="s">
        <v>1125</v>
      </c>
      <c r="C231" s="668">
        <v>62634</v>
      </c>
      <c r="E231" s="38"/>
      <c r="H231" s="20"/>
      <c r="L231" s="20"/>
      <c r="M231" s="20"/>
    </row>
    <row r="232" spans="1:14" x14ac:dyDescent="0.35">
      <c r="A232" s="22" t="s">
        <v>303</v>
      </c>
      <c r="B232" s="61" t="s">
        <v>304</v>
      </c>
      <c r="C232" s="22" t="s">
        <v>1137</v>
      </c>
      <c r="E232" s="38"/>
      <c r="H232" s="20"/>
      <c r="L232" s="20"/>
      <c r="M232" s="20"/>
    </row>
    <row r="233" spans="1:14" x14ac:dyDescent="0.35">
      <c r="A233" s="22" t="s">
        <v>305</v>
      </c>
      <c r="B233" s="61" t="s">
        <v>306</v>
      </c>
      <c r="C233" s="22" t="s">
        <v>1137</v>
      </c>
      <c r="E233" s="38"/>
      <c r="H233" s="20"/>
      <c r="L233" s="20"/>
      <c r="M233" s="20"/>
    </row>
    <row r="234" spans="1:14" outlineLevel="1" x14ac:dyDescent="0.35">
      <c r="A234" s="22" t="s">
        <v>307</v>
      </c>
      <c r="B234" s="36" t="s">
        <v>308</v>
      </c>
      <c r="C234" s="38"/>
      <c r="D234" s="38"/>
      <c r="E234" s="38"/>
      <c r="H234" s="20"/>
      <c r="L234" s="20"/>
      <c r="M234" s="20"/>
    </row>
    <row r="235" spans="1:14" outlineLevel="1" x14ac:dyDescent="0.35">
      <c r="A235" s="22" t="s">
        <v>309</v>
      </c>
      <c r="B235" s="36" t="s">
        <v>310</v>
      </c>
      <c r="C235" s="38"/>
      <c r="D235" s="38"/>
      <c r="E235" s="38"/>
      <c r="H235" s="20"/>
      <c r="L235" s="20"/>
      <c r="M235" s="20"/>
    </row>
    <row r="236" spans="1:14" outlineLevel="1" x14ac:dyDescent="0.35">
      <c r="A236" s="22" t="s">
        <v>311</v>
      </c>
      <c r="B236" s="36" t="s">
        <v>312</v>
      </c>
      <c r="C236" s="38"/>
      <c r="D236" s="38"/>
      <c r="E236" s="38"/>
      <c r="H236" s="20"/>
      <c r="L236" s="20"/>
      <c r="M236" s="20"/>
    </row>
    <row r="237" spans="1:14" outlineLevel="1" x14ac:dyDescent="0.35">
      <c r="A237" s="22" t="s">
        <v>313</v>
      </c>
      <c r="C237" s="38"/>
      <c r="D237" s="38"/>
      <c r="E237" s="38"/>
      <c r="H237" s="20"/>
      <c r="L237" s="20"/>
      <c r="M237" s="20"/>
    </row>
    <row r="238" spans="1:14" outlineLevel="1" x14ac:dyDescent="0.35">
      <c r="A238" s="22" t="s">
        <v>314</v>
      </c>
      <c r="C238" s="38"/>
      <c r="D238" s="38"/>
      <c r="E238" s="38"/>
      <c r="H238" s="20"/>
      <c r="L238" s="20"/>
      <c r="M238" s="20"/>
    </row>
    <row r="239" spans="1:14" outlineLevel="1" x14ac:dyDescent="0.35">
      <c r="A239" s="40"/>
      <c r="B239" s="41" t="s">
        <v>2314</v>
      </c>
      <c r="C239" s="40"/>
      <c r="D239" s="40"/>
      <c r="E239" s="42"/>
      <c r="F239" s="43"/>
      <c r="G239" s="43"/>
      <c r="H239" s="20"/>
      <c r="K239" s="62"/>
      <c r="L239" s="62"/>
      <c r="M239" s="62"/>
      <c r="N239" s="62"/>
    </row>
    <row r="240" spans="1:14" ht="29" outlineLevel="1" x14ac:dyDescent="0.35">
      <c r="A240" s="545" t="s">
        <v>2315</v>
      </c>
      <c r="B240" s="545" t="s">
        <v>2948</v>
      </c>
      <c r="C240" s="545" t="s">
        <v>2949</v>
      </c>
      <c r="D240" s="545"/>
      <c r="E240"/>
      <c r="F240"/>
      <c r="G240"/>
      <c r="H240" s="20"/>
      <c r="K240" s="62"/>
      <c r="L240" s="62"/>
      <c r="M240" s="62"/>
      <c r="N240" s="62"/>
    </row>
    <row r="241" spans="1:14" outlineLevel="1" x14ac:dyDescent="0.35">
      <c r="A241" s="545" t="s">
        <v>2316</v>
      </c>
      <c r="B241" s="545" t="s">
        <v>2950</v>
      </c>
      <c r="C241" s="545" t="s">
        <v>2502</v>
      </c>
      <c r="D241" s="545"/>
      <c r="E241"/>
      <c r="F241"/>
      <c r="G241"/>
      <c r="H241" s="20"/>
      <c r="K241" s="62"/>
      <c r="L241" s="62"/>
      <c r="M241" s="62"/>
      <c r="N241" s="62"/>
    </row>
    <row r="242" spans="1:14" outlineLevel="1" x14ac:dyDescent="0.35">
      <c r="A242" s="545" t="s">
        <v>2317</v>
      </c>
      <c r="B242" s="545" t="s">
        <v>2951</v>
      </c>
      <c r="C242" s="545" t="s">
        <v>2952</v>
      </c>
      <c r="D242" s="545"/>
      <c r="E242"/>
      <c r="F242"/>
      <c r="G242"/>
      <c r="H242" s="20"/>
      <c r="K242" s="62"/>
      <c r="L242" s="62"/>
      <c r="M242" s="62"/>
      <c r="N242" s="62"/>
    </row>
    <row r="243" spans="1:14" ht="29" outlineLevel="1" x14ac:dyDescent="0.35">
      <c r="A243" s="545" t="s">
        <v>2318</v>
      </c>
      <c r="B243" s="545" t="s">
        <v>2953</v>
      </c>
      <c r="C243" s="545" t="s">
        <v>2949</v>
      </c>
      <c r="D243" s="545"/>
      <c r="E243"/>
      <c r="F243"/>
      <c r="G243"/>
      <c r="H243" s="20"/>
      <c r="K243" s="62"/>
      <c r="L243" s="62"/>
      <c r="M243" s="62"/>
      <c r="N243" s="62"/>
    </row>
    <row r="244" spans="1:14" outlineLevel="1" x14ac:dyDescent="0.35">
      <c r="A244" s="545" t="s">
        <v>2954</v>
      </c>
      <c r="B244" s="545" t="s">
        <v>2955</v>
      </c>
      <c r="C244" s="639" t="s">
        <v>2956</v>
      </c>
      <c r="D244" s="639" t="s">
        <v>2957</v>
      </c>
      <c r="E244"/>
      <c r="F244" s="117"/>
      <c r="G244" s="117"/>
      <c r="H244" s="20"/>
      <c r="K244" s="62"/>
      <c r="L244" s="62"/>
      <c r="M244" s="62"/>
      <c r="N244" s="62"/>
    </row>
    <row r="245" spans="1:14" outlineLevel="1" x14ac:dyDescent="0.35">
      <c r="A245" s="545" t="s">
        <v>2958</v>
      </c>
      <c r="B245" s="545" t="s">
        <v>2959</v>
      </c>
      <c r="C245" s="545" t="s">
        <v>2949</v>
      </c>
      <c r="D245" s="545"/>
      <c r="E245"/>
      <c r="F245" s="117"/>
      <c r="G245" s="117"/>
      <c r="H245" s="20"/>
      <c r="K245" s="62"/>
      <c r="L245" s="62"/>
      <c r="M245" s="62"/>
      <c r="N245" s="62"/>
    </row>
    <row r="246" spans="1:14" outlineLevel="1" x14ac:dyDescent="0.35">
      <c r="A246" s="545" t="s">
        <v>2960</v>
      </c>
      <c r="B246" s="545" t="s">
        <v>2961</v>
      </c>
      <c r="C246" s="545" t="s">
        <v>2952</v>
      </c>
      <c r="D246" s="545"/>
      <c r="E246"/>
      <c r="F246" s="117"/>
      <c r="G246" s="117"/>
      <c r="H246" s="20"/>
      <c r="K246" s="62"/>
      <c r="L246" s="62"/>
      <c r="M246" s="62"/>
      <c r="N246" s="62"/>
    </row>
    <row r="247" spans="1:14" outlineLevel="1" x14ac:dyDescent="0.35">
      <c r="A247" s="545" t="s">
        <v>2962</v>
      </c>
      <c r="B247" s="545"/>
      <c r="C247" s="545"/>
      <c r="D247"/>
      <c r="E247"/>
      <c r="F247" s="117"/>
      <c r="G247" s="117"/>
      <c r="H247" s="20"/>
      <c r="K247" s="62"/>
      <c r="L247" s="62"/>
      <c r="M247" s="62"/>
      <c r="N247" s="62"/>
    </row>
    <row r="248" spans="1:14" outlineLevel="1" x14ac:dyDescent="0.35">
      <c r="A248" s="545" t="s">
        <v>2963</v>
      </c>
      <c r="B248" s="545"/>
      <c r="C248" s="545"/>
      <c r="D248"/>
      <c r="E248"/>
      <c r="F248" s="117"/>
      <c r="G248" s="117"/>
      <c r="H248" s="20"/>
      <c r="K248" s="62"/>
      <c r="L248" s="62"/>
      <c r="M248" s="62"/>
      <c r="N248" s="62"/>
    </row>
    <row r="249" spans="1:14" hidden="1" outlineLevel="1" x14ac:dyDescent="0.35">
      <c r="A249" s="545" t="s">
        <v>2964</v>
      </c>
      <c r="B249" s="545"/>
      <c r="C249" s="545"/>
      <c r="D249"/>
      <c r="E249"/>
      <c r="F249" s="117"/>
      <c r="G249" s="117"/>
      <c r="H249" s="20"/>
      <c r="K249" s="62"/>
      <c r="L249" s="62"/>
      <c r="M249" s="62"/>
      <c r="N249" s="62"/>
    </row>
    <row r="250" spans="1:14" hidden="1" outlineLevel="1" x14ac:dyDescent="0.35">
      <c r="A250" s="545" t="s">
        <v>2965</v>
      </c>
      <c r="B250" s="545"/>
      <c r="C250" s="545"/>
      <c r="D250"/>
      <c r="E250"/>
      <c r="F250" s="117"/>
      <c r="G250" s="117"/>
      <c r="H250" s="20"/>
      <c r="K250" s="62"/>
      <c r="L250" s="62"/>
      <c r="M250" s="62"/>
      <c r="N250" s="62"/>
    </row>
    <row r="251" spans="1:14" hidden="1" outlineLevel="1" x14ac:dyDescent="0.35">
      <c r="A251" s="545" t="s">
        <v>2966</v>
      </c>
      <c r="B251" s="545"/>
      <c r="C251" s="545"/>
      <c r="D251"/>
      <c r="E251"/>
      <c r="F251" s="117"/>
      <c r="G251" s="117"/>
      <c r="H251" s="20"/>
      <c r="K251" s="62"/>
      <c r="L251" s="62"/>
      <c r="M251" s="62"/>
      <c r="N251" s="62"/>
    </row>
    <row r="252" spans="1:14" hidden="1" outlineLevel="1" x14ac:dyDescent="0.35">
      <c r="A252" s="545" t="s">
        <v>2967</v>
      </c>
      <c r="B252" s="545"/>
      <c r="C252" s="545"/>
      <c r="D252"/>
      <c r="E252"/>
      <c r="F252" s="117"/>
      <c r="G252" s="117"/>
      <c r="H252" s="20"/>
      <c r="K252" s="62"/>
      <c r="L252" s="62"/>
      <c r="M252" s="62"/>
      <c r="N252" s="62"/>
    </row>
    <row r="253" spans="1:14" hidden="1" outlineLevel="1" x14ac:dyDescent="0.35">
      <c r="A253" s="545" t="s">
        <v>2968</v>
      </c>
      <c r="B253" s="545"/>
      <c r="C253" s="545"/>
      <c r="D253"/>
      <c r="E253"/>
      <c r="F253" s="117"/>
      <c r="G253" s="117"/>
      <c r="H253" s="20"/>
      <c r="K253" s="62"/>
      <c r="L253" s="62"/>
      <c r="M253" s="62"/>
      <c r="N253" s="62"/>
    </row>
    <row r="254" spans="1:14" hidden="1" outlineLevel="1" x14ac:dyDescent="0.35">
      <c r="A254" s="545" t="s">
        <v>2969</v>
      </c>
      <c r="B254" s="545"/>
      <c r="C254" s="545"/>
      <c r="D254"/>
      <c r="E254"/>
      <c r="F254" s="117"/>
      <c r="G254" s="117"/>
      <c r="H254" s="20"/>
      <c r="K254" s="62"/>
      <c r="L254" s="62"/>
      <c r="M254" s="62"/>
      <c r="N254" s="62"/>
    </row>
    <row r="255" spans="1:14" hidden="1" outlineLevel="1" x14ac:dyDescent="0.35">
      <c r="A255" s="545" t="s">
        <v>2970</v>
      </c>
      <c r="B255" s="545"/>
      <c r="C255" s="545"/>
      <c r="D255"/>
      <c r="E255"/>
      <c r="F255" s="117"/>
      <c r="G255" s="117"/>
      <c r="H255" s="20"/>
      <c r="K255" s="62"/>
      <c r="L255" s="62"/>
      <c r="M255" s="62"/>
      <c r="N255" s="62"/>
    </row>
    <row r="256" spans="1:14" hidden="1" outlineLevel="1" x14ac:dyDescent="0.35">
      <c r="A256" s="545" t="s">
        <v>2971</v>
      </c>
      <c r="B256" s="545"/>
      <c r="C256" s="545"/>
      <c r="D256"/>
      <c r="E256"/>
      <c r="F256" s="117"/>
      <c r="G256" s="117"/>
      <c r="H256" s="20"/>
      <c r="K256" s="62"/>
      <c r="L256" s="62"/>
      <c r="M256" s="62"/>
      <c r="N256" s="62"/>
    </row>
    <row r="257" spans="1:14" hidden="1" outlineLevel="1" x14ac:dyDescent="0.35">
      <c r="A257" s="545" t="s">
        <v>2972</v>
      </c>
      <c r="B257" s="545"/>
      <c r="C257" s="545"/>
      <c r="D257"/>
      <c r="E257"/>
      <c r="F257" s="117"/>
      <c r="G257" s="117"/>
      <c r="H257" s="20"/>
      <c r="K257" s="62"/>
      <c r="L257" s="62"/>
      <c r="M257" s="62"/>
      <c r="N257" s="62"/>
    </row>
    <row r="258" spans="1:14" hidden="1" outlineLevel="1" x14ac:dyDescent="0.35">
      <c r="A258" s="545" t="s">
        <v>2973</v>
      </c>
      <c r="B258" s="545"/>
      <c r="C258" s="545"/>
      <c r="D258"/>
      <c r="E258"/>
      <c r="F258" s="117"/>
      <c r="G258" s="117"/>
      <c r="H258" s="20"/>
      <c r="K258" s="62"/>
      <c r="L258" s="62"/>
      <c r="M258" s="62"/>
      <c r="N258" s="62"/>
    </row>
    <row r="259" spans="1:14" hidden="1" outlineLevel="1" x14ac:dyDescent="0.35">
      <c r="A259" s="545" t="s">
        <v>2974</v>
      </c>
      <c r="B259" s="545"/>
      <c r="C259" s="545"/>
      <c r="D259"/>
      <c r="E259"/>
      <c r="F259" s="117"/>
      <c r="G259" s="117"/>
      <c r="H259" s="20"/>
      <c r="K259" s="62"/>
      <c r="L259" s="62"/>
      <c r="M259" s="62"/>
      <c r="N259" s="62"/>
    </row>
    <row r="260" spans="1:14" hidden="1" outlineLevel="1" x14ac:dyDescent="0.35">
      <c r="A260" s="545" t="s">
        <v>2975</v>
      </c>
      <c r="B260" s="545"/>
      <c r="C260" s="545"/>
      <c r="D260"/>
      <c r="E260"/>
      <c r="F260" s="117"/>
      <c r="G260" s="117"/>
      <c r="H260" s="20"/>
      <c r="K260" s="62"/>
      <c r="L260" s="62"/>
      <c r="M260" s="62"/>
      <c r="N260" s="62"/>
    </row>
    <row r="261" spans="1:14" hidden="1" outlineLevel="1" x14ac:dyDescent="0.35">
      <c r="A261" s="545" t="s">
        <v>2976</v>
      </c>
      <c r="B261" s="545"/>
      <c r="C261" s="545"/>
      <c r="D261"/>
      <c r="E261"/>
      <c r="F261" s="117"/>
      <c r="G261" s="117"/>
      <c r="H261" s="20"/>
      <c r="K261" s="62"/>
      <c r="L261" s="62"/>
      <c r="M261" s="62"/>
      <c r="N261" s="62"/>
    </row>
    <row r="262" spans="1:14" hidden="1" outlineLevel="1" x14ac:dyDescent="0.35">
      <c r="A262" s="545" t="s">
        <v>2977</v>
      </c>
      <c r="B262" s="545"/>
      <c r="C262" s="545"/>
      <c r="D262"/>
      <c r="E262"/>
      <c r="F262" s="117"/>
      <c r="G262" s="117"/>
      <c r="H262" s="20"/>
      <c r="K262" s="62"/>
      <c r="L262" s="62"/>
      <c r="M262" s="62"/>
      <c r="N262" s="62"/>
    </row>
    <row r="263" spans="1:14" hidden="1" outlineLevel="1" x14ac:dyDescent="0.35">
      <c r="A263" s="545" t="s">
        <v>2978</v>
      </c>
      <c r="B263" s="545"/>
      <c r="C263" s="545"/>
      <c r="D263"/>
      <c r="E263"/>
      <c r="F263" s="117"/>
      <c r="G263" s="117"/>
      <c r="H263" s="20"/>
      <c r="K263" s="62"/>
      <c r="L263" s="62"/>
      <c r="M263" s="62"/>
      <c r="N263" s="62"/>
    </row>
    <row r="264" spans="1:14" hidden="1" outlineLevel="1" x14ac:dyDescent="0.35">
      <c r="A264" s="545" t="s">
        <v>2979</v>
      </c>
      <c r="B264" s="545"/>
      <c r="C264" s="545"/>
      <c r="D264"/>
      <c r="E264"/>
      <c r="F264" s="117"/>
      <c r="G264" s="117"/>
      <c r="H264" s="20"/>
      <c r="K264" s="62"/>
      <c r="L264" s="62"/>
      <c r="M264" s="62"/>
      <c r="N264" s="62"/>
    </row>
    <row r="265" spans="1:14" hidden="1" outlineLevel="1" x14ac:dyDescent="0.35">
      <c r="A265" s="545" t="s">
        <v>2980</v>
      </c>
      <c r="B265" s="545"/>
      <c r="C265" s="545"/>
      <c r="D265"/>
      <c r="E265"/>
      <c r="F265" s="117"/>
      <c r="G265" s="117"/>
      <c r="H265" s="20"/>
      <c r="K265" s="62"/>
      <c r="L265" s="62"/>
      <c r="M265" s="62"/>
      <c r="N265" s="62"/>
    </row>
    <row r="266" spans="1:14" hidden="1" outlineLevel="1" x14ac:dyDescent="0.35">
      <c r="A266" s="545" t="s">
        <v>2981</v>
      </c>
      <c r="B266" s="545"/>
      <c r="C266" s="545"/>
      <c r="D266"/>
      <c r="E266"/>
      <c r="F266" s="117"/>
      <c r="G266" s="117"/>
      <c r="H266" s="20"/>
      <c r="K266" s="62"/>
      <c r="L266" s="62"/>
      <c r="M266" s="62"/>
      <c r="N266" s="62"/>
    </row>
    <row r="267" spans="1:14" hidden="1" outlineLevel="1" x14ac:dyDescent="0.35">
      <c r="A267" s="545" t="s">
        <v>2982</v>
      </c>
      <c r="B267" s="545"/>
      <c r="C267" s="545"/>
      <c r="D267"/>
      <c r="E267"/>
      <c r="F267" s="117"/>
      <c r="G267" s="117"/>
      <c r="H267" s="20"/>
      <c r="K267" s="62"/>
      <c r="L267" s="62"/>
      <c r="M267" s="62"/>
      <c r="N267" s="62"/>
    </row>
    <row r="268" spans="1:14" hidden="1" outlineLevel="1" x14ac:dyDescent="0.35">
      <c r="A268" s="545" t="s">
        <v>2983</v>
      </c>
      <c r="B268" s="545"/>
      <c r="C268" s="545"/>
      <c r="D268"/>
      <c r="E268"/>
      <c r="F268" s="117"/>
      <c r="G268" s="117"/>
      <c r="H268" s="20"/>
      <c r="K268" s="62"/>
      <c r="L268" s="62"/>
      <c r="M268" s="62"/>
      <c r="N268" s="62"/>
    </row>
    <row r="269" spans="1:14" hidden="1" outlineLevel="1" x14ac:dyDescent="0.35">
      <c r="A269" s="545" t="s">
        <v>2984</v>
      </c>
      <c r="B269" s="545"/>
      <c r="C269" s="545"/>
      <c r="D269"/>
      <c r="E269"/>
      <c r="F269" s="117"/>
      <c r="G269" s="117"/>
      <c r="H269" s="20"/>
      <c r="K269" s="62"/>
      <c r="L269" s="62"/>
      <c r="M269" s="62"/>
      <c r="N269" s="62"/>
    </row>
    <row r="270" spans="1:14" hidden="1" outlineLevel="1" x14ac:dyDescent="0.35">
      <c r="A270" s="545" t="s">
        <v>2985</v>
      </c>
      <c r="B270" s="545"/>
      <c r="C270" s="545"/>
      <c r="D270"/>
      <c r="E270"/>
      <c r="F270" s="117"/>
      <c r="G270" s="117"/>
      <c r="H270" s="20"/>
      <c r="K270" s="62"/>
      <c r="L270" s="62"/>
      <c r="M270" s="62"/>
      <c r="N270" s="62"/>
    </row>
    <row r="271" spans="1:14" hidden="1" outlineLevel="1" x14ac:dyDescent="0.35">
      <c r="A271" s="545" t="s">
        <v>2986</v>
      </c>
      <c r="B271" s="545"/>
      <c r="C271" s="545"/>
      <c r="D271"/>
      <c r="E271"/>
      <c r="F271" s="117"/>
      <c r="G271" s="117"/>
      <c r="H271" s="20"/>
      <c r="K271" s="62"/>
      <c r="L271" s="62"/>
      <c r="M271" s="62"/>
      <c r="N271" s="62"/>
    </row>
    <row r="272" spans="1:14" hidden="1" outlineLevel="1" x14ac:dyDescent="0.35">
      <c r="A272" s="545" t="s">
        <v>2987</v>
      </c>
      <c r="B272" s="545"/>
      <c r="C272" s="545"/>
      <c r="D272"/>
      <c r="E272"/>
      <c r="F272" s="117"/>
      <c r="G272" s="117"/>
      <c r="H272" s="20"/>
      <c r="K272" s="62"/>
      <c r="L272" s="62"/>
      <c r="M272" s="62"/>
      <c r="N272" s="62"/>
    </row>
    <row r="273" spans="1:14" hidden="1" outlineLevel="1" x14ac:dyDescent="0.35">
      <c r="A273" s="545" t="s">
        <v>2988</v>
      </c>
      <c r="B273" s="545"/>
      <c r="C273" s="545"/>
      <c r="D273"/>
      <c r="E273"/>
      <c r="F273" s="117"/>
      <c r="G273" s="117"/>
      <c r="H273" s="20"/>
      <c r="K273" s="62"/>
      <c r="L273" s="62"/>
      <c r="M273" s="62"/>
      <c r="N273" s="62"/>
    </row>
    <row r="274" spans="1:14" hidden="1" outlineLevel="1" x14ac:dyDescent="0.35">
      <c r="A274" s="545" t="s">
        <v>2989</v>
      </c>
      <c r="B274" s="545"/>
      <c r="C274" s="545"/>
      <c r="D274"/>
      <c r="E274"/>
      <c r="F274" s="117"/>
      <c r="G274" s="117"/>
      <c r="H274" s="20"/>
      <c r="K274" s="62"/>
      <c r="L274" s="62"/>
      <c r="M274" s="62"/>
      <c r="N274" s="62"/>
    </row>
    <row r="275" spans="1:14" hidden="1" outlineLevel="1" x14ac:dyDescent="0.35">
      <c r="A275" s="545" t="s">
        <v>2990</v>
      </c>
      <c r="B275" s="545"/>
      <c r="C275" s="545"/>
      <c r="D275"/>
      <c r="E275"/>
      <c r="F275" s="117"/>
      <c r="G275" s="117"/>
      <c r="H275" s="20"/>
      <c r="K275" s="62"/>
      <c r="L275" s="62"/>
      <c r="M275" s="62"/>
      <c r="N275" s="62"/>
    </row>
    <row r="276" spans="1:14" hidden="1" outlineLevel="1" x14ac:dyDescent="0.35">
      <c r="A276" s="545" t="s">
        <v>2991</v>
      </c>
      <c r="B276" s="545"/>
      <c r="C276" s="545"/>
      <c r="D276"/>
      <c r="E276"/>
      <c r="F276" s="117"/>
      <c r="G276" s="117"/>
      <c r="H276" s="20"/>
      <c r="K276" s="62"/>
      <c r="L276" s="62"/>
      <c r="M276" s="62"/>
      <c r="N276" s="62"/>
    </row>
    <row r="277" spans="1:14" hidden="1" outlineLevel="1" x14ac:dyDescent="0.35">
      <c r="A277" s="545" t="s">
        <v>2992</v>
      </c>
      <c r="B277" s="545"/>
      <c r="C277" s="545"/>
      <c r="D277"/>
      <c r="E277"/>
      <c r="F277" s="117"/>
      <c r="G277" s="117"/>
      <c r="H277" s="20"/>
      <c r="K277" s="62"/>
      <c r="L277" s="62"/>
      <c r="M277" s="62"/>
      <c r="N277" s="62"/>
    </row>
    <row r="278" spans="1:14" hidden="1" outlineLevel="1" x14ac:dyDescent="0.35">
      <c r="A278" s="545" t="s">
        <v>2993</v>
      </c>
      <c r="B278" s="545"/>
      <c r="C278" s="545"/>
      <c r="D278"/>
      <c r="E278"/>
      <c r="F278" s="117"/>
      <c r="G278" s="117"/>
      <c r="H278" s="20"/>
      <c r="K278" s="62"/>
      <c r="L278" s="62"/>
      <c r="M278" s="62"/>
      <c r="N278" s="62"/>
    </row>
    <row r="279" spans="1:14" hidden="1" outlineLevel="1" x14ac:dyDescent="0.35">
      <c r="A279" s="545" t="s">
        <v>2994</v>
      </c>
      <c r="B279" s="545"/>
      <c r="C279" s="545"/>
      <c r="D279"/>
      <c r="E279"/>
      <c r="F279" s="117"/>
      <c r="G279" s="117"/>
      <c r="H279" s="20"/>
      <c r="K279" s="62"/>
      <c r="L279" s="62"/>
      <c r="M279" s="62"/>
      <c r="N279" s="62"/>
    </row>
    <row r="280" spans="1:14" hidden="1" outlineLevel="1" x14ac:dyDescent="0.35">
      <c r="A280" s="545" t="s">
        <v>2995</v>
      </c>
      <c r="B280" s="545"/>
      <c r="C280" s="545"/>
      <c r="D280"/>
      <c r="E280"/>
      <c r="F280" s="117"/>
      <c r="G280" s="117"/>
      <c r="H280" s="20"/>
      <c r="K280" s="62"/>
      <c r="L280" s="62"/>
      <c r="M280" s="62"/>
      <c r="N280" s="62"/>
    </row>
    <row r="281" spans="1:14" hidden="1" outlineLevel="1" x14ac:dyDescent="0.35">
      <c r="A281" s="545" t="s">
        <v>2996</v>
      </c>
      <c r="B281" s="545"/>
      <c r="C281" s="545"/>
      <c r="D281"/>
      <c r="E281"/>
      <c r="F281" s="117"/>
      <c r="G281" s="117"/>
      <c r="H281" s="20"/>
      <c r="K281" s="62"/>
      <c r="L281" s="62"/>
      <c r="M281" s="62"/>
      <c r="N281" s="62"/>
    </row>
    <row r="282" spans="1:14" hidden="1" outlineLevel="1" x14ac:dyDescent="0.35">
      <c r="A282" s="545" t="s">
        <v>2997</v>
      </c>
      <c r="B282" s="545"/>
      <c r="C282" s="545"/>
      <c r="D282"/>
      <c r="E282"/>
      <c r="F282" s="117"/>
      <c r="G282" s="117"/>
      <c r="H282" s="20"/>
      <c r="K282" s="62"/>
      <c r="L282" s="62"/>
      <c r="M282" s="62"/>
      <c r="N282" s="62"/>
    </row>
    <row r="283" spans="1:14" hidden="1" outlineLevel="1" x14ac:dyDescent="0.35">
      <c r="A283" s="545" t="s">
        <v>2998</v>
      </c>
      <c r="B283" s="545"/>
      <c r="C283" s="545"/>
      <c r="D283"/>
      <c r="E283"/>
      <c r="F283" s="117"/>
      <c r="G283" s="117"/>
      <c r="H283" s="20"/>
      <c r="K283" s="62"/>
      <c r="L283" s="62"/>
      <c r="M283" s="62"/>
      <c r="N283" s="62"/>
    </row>
    <row r="284" spans="1:14" hidden="1" outlineLevel="1" x14ac:dyDescent="0.35">
      <c r="A284" s="545" t="s">
        <v>2999</v>
      </c>
      <c r="B284" s="545"/>
      <c r="C284" s="545"/>
      <c r="D284"/>
      <c r="E284"/>
      <c r="F284" s="117"/>
      <c r="G284" s="117"/>
      <c r="H284" s="20"/>
      <c r="K284" s="62"/>
      <c r="L284" s="62"/>
      <c r="M284" s="62"/>
      <c r="N284" s="62"/>
    </row>
    <row r="285" spans="1:14" ht="37" x14ac:dyDescent="0.35">
      <c r="A285" s="33"/>
      <c r="B285" s="33" t="s">
        <v>315</v>
      </c>
      <c r="C285" s="33" t="s">
        <v>1</v>
      </c>
      <c r="D285" s="33" t="s">
        <v>1</v>
      </c>
      <c r="E285" s="33"/>
      <c r="F285" s="108"/>
      <c r="G285" s="109"/>
      <c r="H285" s="20"/>
      <c r="I285" s="26"/>
      <c r="J285" s="26"/>
      <c r="K285" s="26"/>
      <c r="L285" s="26"/>
      <c r="M285" s="28"/>
    </row>
    <row r="286" spans="1:14" ht="18.5" x14ac:dyDescent="0.35">
      <c r="A286" s="655" t="s">
        <v>3041</v>
      </c>
      <c r="B286" s="656"/>
      <c r="C286" s="656"/>
      <c r="D286" s="656"/>
      <c r="E286" s="656"/>
      <c r="F286" s="657"/>
      <c r="G286" s="656"/>
      <c r="H286" s="20"/>
      <c r="I286" s="26"/>
      <c r="J286" s="26"/>
      <c r="K286" s="26"/>
      <c r="L286" s="26"/>
      <c r="M286" s="28"/>
    </row>
    <row r="287" spans="1:14" ht="18.5" x14ac:dyDescent="0.35">
      <c r="A287" s="655" t="s">
        <v>3042</v>
      </c>
      <c r="B287" s="656"/>
      <c r="C287" s="656"/>
      <c r="D287" s="656"/>
      <c r="E287" s="656"/>
      <c r="F287" s="657"/>
      <c r="G287" s="656"/>
      <c r="H287" s="20"/>
      <c r="I287" s="26"/>
      <c r="J287" s="26"/>
      <c r="K287" s="26"/>
      <c r="L287" s="26"/>
      <c r="M287" s="28"/>
    </row>
    <row r="288" spans="1:14" x14ac:dyDescent="0.35">
      <c r="A288" s="545" t="s">
        <v>316</v>
      </c>
      <c r="B288" s="583" t="s">
        <v>2633</v>
      </c>
      <c r="C288" s="658">
        <f>ROW(B38)</f>
        <v>38</v>
      </c>
      <c r="D288" s="630"/>
      <c r="E288" s="630"/>
      <c r="F288" s="630"/>
      <c r="G288" s="630"/>
      <c r="H288" s="20"/>
      <c r="I288" s="36"/>
      <c r="J288" s="63"/>
      <c r="L288" s="57"/>
      <c r="M288" s="57"/>
      <c r="N288" s="57"/>
    </row>
    <row r="289" spans="1:14" x14ac:dyDescent="0.35">
      <c r="A289" s="545" t="s">
        <v>317</v>
      </c>
      <c r="B289" s="583" t="s">
        <v>2634</v>
      </c>
      <c r="C289" s="658">
        <f>ROW(B39)</f>
        <v>39</v>
      </c>
      <c r="D289" s="545"/>
      <c r="E289" s="630"/>
      <c r="F289" s="630"/>
      <c r="G289" s="550"/>
      <c r="H289" s="20"/>
      <c r="I289" s="36"/>
      <c r="J289" s="63"/>
      <c r="L289" s="57"/>
      <c r="M289" s="57"/>
    </row>
    <row r="290" spans="1:14" ht="29" x14ac:dyDescent="0.35">
      <c r="A290" s="545" t="s">
        <v>318</v>
      </c>
      <c r="B290" s="583" t="s">
        <v>2635</v>
      </c>
      <c r="C290" s="574" t="s">
        <v>2636</v>
      </c>
      <c r="D290" s="545"/>
      <c r="E290" s="545"/>
      <c r="F290" s="545"/>
      <c r="G290" s="584"/>
      <c r="H290" s="20"/>
      <c r="I290" s="36"/>
      <c r="J290" s="63"/>
      <c r="K290" s="63"/>
      <c r="L290" s="64"/>
      <c r="M290" s="57"/>
      <c r="N290" s="64"/>
    </row>
    <row r="291" spans="1:14" x14ac:dyDescent="0.35">
      <c r="A291" s="545" t="s">
        <v>319</v>
      </c>
      <c r="B291" s="583" t="s">
        <v>2637</v>
      </c>
      <c r="C291" s="658" t="s">
        <v>3354</v>
      </c>
      <c r="D291" s="658" t="s">
        <v>3359</v>
      </c>
      <c r="E291" s="584"/>
      <c r="F291" s="630"/>
      <c r="G291" s="550"/>
      <c r="H291" s="20"/>
      <c r="I291" s="36"/>
      <c r="J291" s="63"/>
    </row>
    <row r="292" spans="1:14" x14ac:dyDescent="0.35">
      <c r="A292" s="545" t="s">
        <v>320</v>
      </c>
      <c r="B292" s="583" t="s">
        <v>2638</v>
      </c>
      <c r="C292" s="658">
        <f>ROW(B52)</f>
        <v>52</v>
      </c>
      <c r="D292" s="545"/>
      <c r="E292" s="545"/>
      <c r="F292" s="545"/>
      <c r="G292" s="584"/>
      <c r="H292" s="20"/>
      <c r="I292" s="36"/>
      <c r="J292" s="62"/>
      <c r="K292" s="63"/>
      <c r="L292" s="64"/>
      <c r="N292" s="64"/>
    </row>
    <row r="293" spans="1:14" x14ac:dyDescent="0.35">
      <c r="A293" s="545" t="s">
        <v>321</v>
      </c>
      <c r="B293" s="583" t="s">
        <v>2639</v>
      </c>
      <c r="C293" s="659" t="s">
        <v>3355</v>
      </c>
      <c r="D293" s="658" t="s">
        <v>3356</v>
      </c>
      <c r="E293" s="584"/>
      <c r="F293" s="658" t="s">
        <v>3360</v>
      </c>
      <c r="G293" s="658" t="s">
        <v>1504</v>
      </c>
      <c r="H293" s="20"/>
      <c r="I293" s="36"/>
      <c r="M293" s="64"/>
    </row>
    <row r="294" spans="1:14" x14ac:dyDescent="0.35">
      <c r="A294" s="545" t="s">
        <v>322</v>
      </c>
      <c r="B294" s="583" t="s">
        <v>2640</v>
      </c>
      <c r="C294" s="659" t="s">
        <v>2641</v>
      </c>
      <c r="D294" s="545"/>
      <c r="E294" s="545"/>
      <c r="F294" s="545"/>
      <c r="G294" s="550"/>
      <c r="H294" s="20"/>
      <c r="I294" s="36"/>
      <c r="J294" s="63"/>
      <c r="M294" s="64"/>
    </row>
    <row r="295" spans="1:14" x14ac:dyDescent="0.35">
      <c r="A295" s="545" t="s">
        <v>323</v>
      </c>
      <c r="B295" s="583" t="s">
        <v>2642</v>
      </c>
      <c r="C295" s="658" t="s">
        <v>3357</v>
      </c>
      <c r="D295" s="658" t="s">
        <v>3361</v>
      </c>
      <c r="E295" s="545"/>
      <c r="F295" s="658" t="s">
        <v>1504</v>
      </c>
      <c r="G295" s="550"/>
      <c r="H295" s="20"/>
      <c r="I295" s="36"/>
      <c r="J295" s="63"/>
      <c r="L295" s="64"/>
      <c r="M295" s="64"/>
    </row>
    <row r="296" spans="1:14" x14ac:dyDescent="0.35">
      <c r="A296" s="545" t="s">
        <v>324</v>
      </c>
      <c r="B296" s="583" t="s">
        <v>2643</v>
      </c>
      <c r="C296" s="658">
        <f>ROW(B111)</f>
        <v>111</v>
      </c>
      <c r="D296" s="545"/>
      <c r="E296" s="545"/>
      <c r="F296" s="584"/>
      <c r="G296" s="550"/>
      <c r="H296" s="20"/>
      <c r="I296" s="36"/>
      <c r="J296" s="63"/>
      <c r="L296" s="64"/>
      <c r="M296" s="64"/>
    </row>
    <row r="297" spans="1:14" x14ac:dyDescent="0.35">
      <c r="A297" s="545" t="s">
        <v>325</v>
      </c>
      <c r="B297" s="583" t="s">
        <v>2644</v>
      </c>
      <c r="C297" s="658">
        <f>ROW(B163)</f>
        <v>163</v>
      </c>
      <c r="D297" s="545"/>
      <c r="E297" s="584"/>
      <c r="F297" s="584"/>
      <c r="G297" s="550"/>
      <c r="H297" s="20"/>
      <c r="J297" s="63"/>
      <c r="L297" s="64"/>
    </row>
    <row r="298" spans="1:14" x14ac:dyDescent="0.35">
      <c r="A298" s="545" t="s">
        <v>326</v>
      </c>
      <c r="B298" s="583" t="s">
        <v>2645</v>
      </c>
      <c r="C298" s="658">
        <f>ROW(B137)</f>
        <v>137</v>
      </c>
      <c r="D298" s="545"/>
      <c r="E298" s="584"/>
      <c r="F298" s="584"/>
      <c r="G298" s="550"/>
      <c r="H298" s="20"/>
      <c r="I298" s="36"/>
      <c r="J298" s="63"/>
      <c r="L298" s="64"/>
    </row>
    <row r="299" spans="1:14" x14ac:dyDescent="0.35">
      <c r="A299" s="545" t="s">
        <v>327</v>
      </c>
      <c r="B299" s="583" t="s">
        <v>2646</v>
      </c>
      <c r="C299" s="574"/>
      <c r="D299" s="545"/>
      <c r="E299" s="584"/>
      <c r="F299" s="545"/>
      <c r="G299" s="550"/>
      <c r="H299" s="20"/>
      <c r="I299" s="36"/>
      <c r="J299" s="63"/>
      <c r="L299" s="64"/>
    </row>
    <row r="300" spans="1:14" ht="29" x14ac:dyDescent="0.35">
      <c r="A300" s="545" t="s">
        <v>328</v>
      </c>
      <c r="B300" s="583" t="s">
        <v>2647</v>
      </c>
      <c r="C300" s="658" t="s">
        <v>2648</v>
      </c>
      <c r="D300" s="658" t="s">
        <v>2649</v>
      </c>
      <c r="E300" s="584"/>
      <c r="F300" s="639" t="s">
        <v>3043</v>
      </c>
      <c r="G300" s="550"/>
      <c r="H300" s="20"/>
      <c r="I300" s="36"/>
      <c r="J300" s="63"/>
      <c r="K300" s="63"/>
      <c r="L300" s="64"/>
    </row>
    <row r="301" spans="1:14" outlineLevel="1" x14ac:dyDescent="0.35">
      <c r="A301" s="545" t="s">
        <v>2650</v>
      </c>
      <c r="B301" s="583" t="s">
        <v>2651</v>
      </c>
      <c r="C301" s="658" t="s">
        <v>2652</v>
      </c>
      <c r="D301" s="545"/>
      <c r="E301" s="545"/>
      <c r="F301" s="545"/>
      <c r="G301" s="550"/>
      <c r="H301" s="20"/>
      <c r="I301" s="36"/>
      <c r="J301" s="63"/>
      <c r="K301" s="63"/>
      <c r="L301" s="64"/>
    </row>
    <row r="302" spans="1:14" outlineLevel="1" x14ac:dyDescent="0.35">
      <c r="A302" s="545" t="s">
        <v>2653</v>
      </c>
      <c r="B302" s="583" t="s">
        <v>2654</v>
      </c>
      <c r="C302" s="658" t="s">
        <v>3363</v>
      </c>
      <c r="D302" s="545"/>
      <c r="E302" s="545"/>
      <c r="F302" s="545"/>
      <c r="G302" s="550"/>
      <c r="H302" s="20"/>
      <c r="I302" s="36"/>
      <c r="J302" s="63"/>
      <c r="K302" s="63"/>
      <c r="L302" s="64"/>
    </row>
    <row r="303" spans="1:14" outlineLevel="1" x14ac:dyDescent="0.35">
      <c r="A303" s="545" t="s">
        <v>2655</v>
      </c>
      <c r="B303" s="583" t="s">
        <v>2656</v>
      </c>
      <c r="C303" s="658">
        <f>ROW(B65)</f>
        <v>65</v>
      </c>
      <c r="D303" s="545"/>
      <c r="E303" s="545"/>
      <c r="F303" s="545"/>
      <c r="G303" s="550"/>
      <c r="H303" s="20"/>
      <c r="I303" s="36"/>
      <c r="J303" s="63"/>
      <c r="K303" s="63"/>
      <c r="L303" s="64"/>
    </row>
    <row r="304" spans="1:14" outlineLevel="1" x14ac:dyDescent="0.35">
      <c r="A304" s="545" t="s">
        <v>2657</v>
      </c>
      <c r="B304" s="583" t="s">
        <v>2658</v>
      </c>
      <c r="C304" s="658">
        <f>ROW(B88)</f>
        <v>88</v>
      </c>
      <c r="D304" s="545"/>
      <c r="E304" s="545"/>
      <c r="F304" s="545"/>
      <c r="G304" s="550"/>
      <c r="H304" s="20"/>
      <c r="I304" s="36"/>
      <c r="J304" s="63"/>
      <c r="K304" s="63"/>
      <c r="L304" s="64"/>
    </row>
    <row r="305" spans="1:13" outlineLevel="1" x14ac:dyDescent="0.35">
      <c r="A305" s="545" t="s">
        <v>2659</v>
      </c>
      <c r="B305" s="583" t="s">
        <v>2660</v>
      </c>
      <c r="C305" s="658" t="s">
        <v>2661</v>
      </c>
      <c r="D305" s="545"/>
      <c r="E305" s="584"/>
      <c r="F305" s="545"/>
      <c r="G305" s="550"/>
      <c r="H305" s="20"/>
      <c r="I305" s="36"/>
      <c r="J305" s="63"/>
      <c r="K305" s="63"/>
      <c r="L305" s="64"/>
    </row>
    <row r="306" spans="1:13" outlineLevel="1" x14ac:dyDescent="0.35">
      <c r="A306" s="545" t="s">
        <v>2662</v>
      </c>
      <c r="B306" s="583" t="s">
        <v>2663</v>
      </c>
      <c r="C306" s="658">
        <v>44</v>
      </c>
      <c r="D306" s="545"/>
      <c r="E306" s="584"/>
      <c r="F306" s="545"/>
      <c r="G306" s="550"/>
      <c r="H306" s="20"/>
      <c r="I306" s="36"/>
      <c r="J306" s="63"/>
      <c r="K306" s="63"/>
      <c r="L306" s="64"/>
    </row>
    <row r="307" spans="1:13" outlineLevel="1" x14ac:dyDescent="0.35">
      <c r="A307" s="545" t="s">
        <v>2664</v>
      </c>
      <c r="B307" s="583" t="s">
        <v>2665</v>
      </c>
      <c r="C307" s="658" t="s">
        <v>3358</v>
      </c>
      <c r="D307" s="658" t="s">
        <v>3362</v>
      </c>
      <c r="E307" s="584"/>
      <c r="F307" s="658" t="s">
        <v>1504</v>
      </c>
      <c r="G307" s="550"/>
      <c r="H307" s="20"/>
      <c r="I307" s="36"/>
      <c r="J307" s="63"/>
      <c r="K307" s="63"/>
      <c r="L307" s="64"/>
    </row>
    <row r="308" spans="1:13" outlineLevel="1" x14ac:dyDescent="0.35">
      <c r="A308" s="545" t="s">
        <v>3044</v>
      </c>
      <c r="B308" s="583"/>
      <c r="C308" s="545"/>
      <c r="D308" s="545"/>
      <c r="E308" s="584"/>
      <c r="F308" s="545"/>
      <c r="G308" s="550"/>
      <c r="H308" s="20"/>
      <c r="I308" s="36"/>
      <c r="J308" s="63"/>
      <c r="K308" s="63"/>
      <c r="L308" s="64"/>
    </row>
    <row r="309" spans="1:13" outlineLevel="1" x14ac:dyDescent="0.35">
      <c r="A309" s="545" t="s">
        <v>3045</v>
      </c>
      <c r="B309" s="545"/>
      <c r="C309" s="545"/>
      <c r="D309" s="545"/>
      <c r="E309" s="584"/>
      <c r="F309" s="545"/>
      <c r="G309" s="550"/>
      <c r="H309" s="20"/>
      <c r="I309" s="36"/>
      <c r="J309" s="63"/>
      <c r="K309" s="63"/>
      <c r="L309" s="64"/>
    </row>
    <row r="310" spans="1:13" outlineLevel="1" x14ac:dyDescent="0.35">
      <c r="A310" s="545" t="s">
        <v>3046</v>
      </c>
      <c r="B310" s="545"/>
      <c r="C310" s="545"/>
      <c r="D310" s="545"/>
      <c r="E310" s="545"/>
      <c r="F310" s="545"/>
      <c r="G310" s="550"/>
      <c r="H310" s="20"/>
    </row>
    <row r="311" spans="1:13" ht="37" x14ac:dyDescent="0.35">
      <c r="A311" s="34"/>
      <c r="B311" s="33" t="s">
        <v>29</v>
      </c>
      <c r="C311" s="34"/>
      <c r="D311" s="34"/>
      <c r="E311" s="34"/>
      <c r="F311" s="108"/>
      <c r="G311" s="109"/>
      <c r="H311" s="20"/>
      <c r="I311" s="26"/>
      <c r="J311" s="28"/>
      <c r="K311" s="28"/>
      <c r="L311" s="28"/>
      <c r="M311" s="28"/>
    </row>
    <row r="312" spans="1:13" x14ac:dyDescent="0.35">
      <c r="A312" s="545" t="s">
        <v>5</v>
      </c>
      <c r="B312" s="585" t="s">
        <v>2666</v>
      </c>
      <c r="C312" s="545" t="s">
        <v>2502</v>
      </c>
      <c r="H312" s="20"/>
      <c r="I312" s="44"/>
      <c r="J312" s="63"/>
    </row>
    <row r="313" spans="1:13" outlineLevel="1" x14ac:dyDescent="0.35">
      <c r="A313" s="545" t="s">
        <v>2667</v>
      </c>
      <c r="B313" s="585" t="s">
        <v>2668</v>
      </c>
      <c r="C313" s="545" t="s">
        <v>2502</v>
      </c>
      <c r="H313" s="20"/>
      <c r="I313" s="44"/>
      <c r="J313" s="63"/>
    </row>
    <row r="314" spans="1:13" outlineLevel="1" x14ac:dyDescent="0.35">
      <c r="A314" s="545" t="s">
        <v>2669</v>
      </c>
      <c r="B314" s="585" t="s">
        <v>2670</v>
      </c>
      <c r="C314" s="545" t="s">
        <v>2502</v>
      </c>
      <c r="H314" s="20"/>
      <c r="I314" s="44"/>
      <c r="J314" s="63"/>
    </row>
    <row r="315" spans="1:13" outlineLevel="1" x14ac:dyDescent="0.35">
      <c r="A315" s="22" t="s">
        <v>329</v>
      </c>
      <c r="B315" s="44"/>
      <c r="C315" s="63"/>
      <c r="H315" s="20"/>
      <c r="I315" s="44"/>
      <c r="J315" s="63"/>
    </row>
    <row r="316" spans="1:13" outlineLevel="1" x14ac:dyDescent="0.35">
      <c r="A316" s="22" t="s">
        <v>330</v>
      </c>
      <c r="B316" s="44"/>
      <c r="C316" s="63"/>
      <c r="H316" s="20"/>
      <c r="I316" s="44"/>
      <c r="J316" s="63"/>
    </row>
    <row r="317" spans="1:13" outlineLevel="1" x14ac:dyDescent="0.35">
      <c r="A317" s="22" t="s">
        <v>331</v>
      </c>
      <c r="B317" s="44"/>
      <c r="C317" s="63"/>
      <c r="H317" s="20"/>
      <c r="I317" s="44"/>
      <c r="J317" s="63"/>
    </row>
    <row r="318" spans="1:13" outlineLevel="1" x14ac:dyDescent="0.35">
      <c r="A318" s="22" t="s">
        <v>332</v>
      </c>
      <c r="B318" s="44"/>
      <c r="C318" s="63"/>
      <c r="H318" s="20"/>
      <c r="I318" s="44"/>
      <c r="J318" s="63"/>
    </row>
    <row r="319" spans="1:13" ht="18.5" x14ac:dyDescent="0.35">
      <c r="A319" s="34"/>
      <c r="B319" s="33" t="s">
        <v>30</v>
      </c>
      <c r="C319" s="34"/>
      <c r="D319" s="34"/>
      <c r="E319" s="34"/>
      <c r="F319" s="108"/>
      <c r="G319" s="109"/>
      <c r="H319" s="20"/>
      <c r="I319" s="26"/>
      <c r="J319" s="28"/>
      <c r="K319" s="28"/>
      <c r="L319" s="28"/>
      <c r="M319" s="28"/>
    </row>
    <row r="320" spans="1:13" ht="15" customHeight="1" outlineLevel="1" x14ac:dyDescent="0.35">
      <c r="A320" s="40"/>
      <c r="B320" s="41" t="s">
        <v>333</v>
      </c>
      <c r="C320" s="40"/>
      <c r="D320" s="40"/>
      <c r="E320" s="42"/>
      <c r="F320" s="110"/>
      <c r="G320" s="110"/>
      <c r="H320" s="20"/>
      <c r="L320" s="20"/>
      <c r="M320" s="20"/>
    </row>
    <row r="321" spans="1:8" outlineLevel="1" x14ac:dyDescent="0.35">
      <c r="A321" s="22" t="s">
        <v>334</v>
      </c>
      <c r="B321" s="36" t="s">
        <v>335</v>
      </c>
      <c r="C321" s="36"/>
      <c r="H321" s="20"/>
    </row>
    <row r="322" spans="1:8" outlineLevel="1" x14ac:dyDescent="0.35">
      <c r="A322" s="22" t="s">
        <v>336</v>
      </c>
      <c r="B322" s="36" t="s">
        <v>337</v>
      </c>
      <c r="C322" s="36"/>
      <c r="H322" s="20"/>
    </row>
    <row r="323" spans="1:8" outlineLevel="1" x14ac:dyDescent="0.35">
      <c r="A323" s="22" t="s">
        <v>338</v>
      </c>
      <c r="B323" s="36" t="s">
        <v>339</v>
      </c>
      <c r="C323" s="36"/>
      <c r="H323" s="20"/>
    </row>
    <row r="324" spans="1:8" outlineLevel="1" x14ac:dyDescent="0.35">
      <c r="A324" s="22" t="s">
        <v>340</v>
      </c>
      <c r="B324" s="36" t="s">
        <v>341</v>
      </c>
      <c r="H324" s="20"/>
    </row>
    <row r="325" spans="1:8" outlineLevel="1" x14ac:dyDescent="0.35">
      <c r="A325" s="22" t="s">
        <v>342</v>
      </c>
      <c r="B325" s="36" t="s">
        <v>343</v>
      </c>
      <c r="H325" s="20"/>
    </row>
    <row r="326" spans="1:8" outlineLevel="1" x14ac:dyDescent="0.35">
      <c r="A326" s="22" t="s">
        <v>344</v>
      </c>
      <c r="B326" s="36" t="s">
        <v>345</v>
      </c>
      <c r="H326" s="20"/>
    </row>
    <row r="327" spans="1:8" outlineLevel="1" x14ac:dyDescent="0.35">
      <c r="A327" s="22" t="s">
        <v>346</v>
      </c>
      <c r="B327" s="36" t="s">
        <v>347</v>
      </c>
      <c r="H327" s="20"/>
    </row>
    <row r="328" spans="1:8" outlineLevel="1" x14ac:dyDescent="0.35">
      <c r="A328" s="22" t="s">
        <v>348</v>
      </c>
      <c r="B328" s="36" t="s">
        <v>349</v>
      </c>
      <c r="H328" s="20"/>
    </row>
    <row r="329" spans="1:8" outlineLevel="1" x14ac:dyDescent="0.35">
      <c r="A329" s="22" t="s">
        <v>350</v>
      </c>
      <c r="B329" s="36" t="s">
        <v>351</v>
      </c>
      <c r="H329" s="20"/>
    </row>
    <row r="330" spans="1:8" outlineLevel="1" x14ac:dyDescent="0.35">
      <c r="A330" s="22" t="s">
        <v>352</v>
      </c>
      <c r="B330" s="51" t="s">
        <v>353</v>
      </c>
      <c r="H330" s="20"/>
    </row>
    <row r="331" spans="1:8" outlineLevel="1" x14ac:dyDescent="0.35">
      <c r="A331" s="22" t="s">
        <v>354</v>
      </c>
      <c r="B331" s="51"/>
      <c r="H331" s="20"/>
    </row>
    <row r="332" spans="1:8" outlineLevel="1" x14ac:dyDescent="0.35">
      <c r="A332" s="22" t="s">
        <v>355</v>
      </c>
      <c r="B332" s="51"/>
      <c r="H332" s="20"/>
    </row>
    <row r="333" spans="1:8" outlineLevel="1" x14ac:dyDescent="0.35">
      <c r="A333" s="22" t="s">
        <v>356</v>
      </c>
      <c r="B333" s="51"/>
      <c r="H333" s="20"/>
    </row>
    <row r="334" spans="1:8" outlineLevel="1" x14ac:dyDescent="0.35">
      <c r="A334" s="22" t="s">
        <v>357</v>
      </c>
      <c r="B334" s="51"/>
      <c r="H334" s="20"/>
    </row>
    <row r="335" spans="1:8" outlineLevel="1" x14ac:dyDescent="0.35">
      <c r="A335" s="22" t="s">
        <v>358</v>
      </c>
      <c r="B335" s="51"/>
      <c r="H335" s="20"/>
    </row>
    <row r="336" spans="1:8" outlineLevel="1" x14ac:dyDescent="0.35">
      <c r="A336" s="22" t="s">
        <v>359</v>
      </c>
      <c r="B336" s="51"/>
      <c r="H336" s="20"/>
    </row>
    <row r="337" spans="1:8" outlineLevel="1" x14ac:dyDescent="0.35">
      <c r="A337" s="22" t="s">
        <v>360</v>
      </c>
      <c r="B337" s="51"/>
      <c r="H337" s="20"/>
    </row>
    <row r="338" spans="1:8" outlineLevel="1" x14ac:dyDescent="0.35">
      <c r="A338" s="22" t="s">
        <v>361</v>
      </c>
      <c r="B338" s="51"/>
      <c r="H338" s="20"/>
    </row>
    <row r="339" spans="1:8" outlineLevel="1" x14ac:dyDescent="0.35">
      <c r="A339" s="22" t="s">
        <v>362</v>
      </c>
      <c r="B339" s="51"/>
      <c r="H339" s="20"/>
    </row>
    <row r="340" spans="1:8" outlineLevel="1" x14ac:dyDescent="0.35">
      <c r="A340" s="22" t="s">
        <v>363</v>
      </c>
      <c r="B340" s="51"/>
      <c r="H340" s="20"/>
    </row>
    <row r="341" spans="1:8" outlineLevel="1" x14ac:dyDescent="0.35">
      <c r="A341" s="22" t="s">
        <v>364</v>
      </c>
      <c r="B341" s="51"/>
      <c r="H341" s="20"/>
    </row>
    <row r="342" spans="1:8" outlineLevel="1" x14ac:dyDescent="0.35">
      <c r="A342" s="22" t="s">
        <v>365</v>
      </c>
      <c r="B342" s="51"/>
      <c r="H342" s="20"/>
    </row>
    <row r="343" spans="1:8" outlineLevel="1" x14ac:dyDescent="0.35">
      <c r="A343" s="22" t="s">
        <v>366</v>
      </c>
      <c r="B343" s="51"/>
      <c r="H343" s="20"/>
    </row>
    <row r="344" spans="1:8" outlineLevel="1" x14ac:dyDescent="0.35">
      <c r="A344" s="22" t="s">
        <v>367</v>
      </c>
      <c r="B344" s="51"/>
      <c r="H344" s="20"/>
    </row>
    <row r="345" spans="1:8" outlineLevel="1" x14ac:dyDescent="0.35">
      <c r="A345" s="22" t="s">
        <v>368</v>
      </c>
      <c r="B345" s="51"/>
      <c r="H345" s="20"/>
    </row>
    <row r="346" spans="1:8" outlineLevel="1" x14ac:dyDescent="0.35">
      <c r="A346" s="22" t="s">
        <v>369</v>
      </c>
      <c r="B346" s="51"/>
      <c r="H346" s="20"/>
    </row>
    <row r="347" spans="1:8" outlineLevel="1" x14ac:dyDescent="0.35">
      <c r="A347" s="22" t="s">
        <v>370</v>
      </c>
      <c r="B347" s="51"/>
      <c r="H347" s="20"/>
    </row>
    <row r="348" spans="1:8" outlineLevel="1" x14ac:dyDescent="0.35">
      <c r="A348" s="22" t="s">
        <v>371</v>
      </c>
      <c r="B348" s="51"/>
      <c r="H348" s="20"/>
    </row>
    <row r="349" spans="1:8" outlineLevel="1" x14ac:dyDescent="0.35">
      <c r="A349" s="22" t="s">
        <v>372</v>
      </c>
      <c r="B349" s="51"/>
      <c r="H349" s="20"/>
    </row>
    <row r="350" spans="1:8" outlineLevel="1" x14ac:dyDescent="0.35">
      <c r="A350" s="22" t="s">
        <v>373</v>
      </c>
      <c r="B350" s="51"/>
      <c r="H350" s="20"/>
    </row>
    <row r="351" spans="1:8" outlineLevel="1" x14ac:dyDescent="0.35">
      <c r="A351" s="22" t="s">
        <v>374</v>
      </c>
      <c r="B351" s="51"/>
      <c r="H351" s="20"/>
    </row>
    <row r="352" spans="1:8" outlineLevel="1" x14ac:dyDescent="0.35">
      <c r="A352" s="22" t="s">
        <v>375</v>
      </c>
      <c r="B352" s="51"/>
      <c r="H352" s="20"/>
    </row>
    <row r="353" spans="1:8" outlineLevel="1" x14ac:dyDescent="0.35">
      <c r="A353" s="22" t="s">
        <v>376</v>
      </c>
      <c r="B353" s="51"/>
      <c r="H353" s="20"/>
    </row>
    <row r="354" spans="1:8" outlineLevel="1" x14ac:dyDescent="0.35">
      <c r="A354" s="22" t="s">
        <v>377</v>
      </c>
      <c r="B354" s="51"/>
      <c r="H354" s="20"/>
    </row>
    <row r="355" spans="1:8" outlineLevel="1" x14ac:dyDescent="0.35">
      <c r="A355" s="22" t="s">
        <v>378</v>
      </c>
      <c r="B355" s="51"/>
      <c r="H355" s="20"/>
    </row>
    <row r="356" spans="1:8" outlineLevel="1" x14ac:dyDescent="0.35">
      <c r="A356" s="22" t="s">
        <v>379</v>
      </c>
      <c r="B356" s="51"/>
      <c r="H356" s="20"/>
    </row>
    <row r="357" spans="1:8" outlineLevel="1" x14ac:dyDescent="0.35">
      <c r="A357" s="22" t="s">
        <v>380</v>
      </c>
      <c r="B357" s="51"/>
      <c r="H357" s="20"/>
    </row>
    <row r="358" spans="1:8" outlineLevel="1" x14ac:dyDescent="0.35">
      <c r="A358" s="22" t="s">
        <v>381</v>
      </c>
      <c r="B358" s="51"/>
      <c r="H358" s="20"/>
    </row>
    <row r="359" spans="1:8" outlineLevel="1" x14ac:dyDescent="0.35">
      <c r="A359" s="22" t="s">
        <v>382</v>
      </c>
      <c r="B359" s="51"/>
      <c r="H359" s="20"/>
    </row>
    <row r="360" spans="1:8" outlineLevel="1" x14ac:dyDescent="0.35">
      <c r="A360" s="22" t="s">
        <v>383</v>
      </c>
      <c r="B360" s="51"/>
      <c r="H360" s="20"/>
    </row>
    <row r="361" spans="1:8" outlineLevel="1" x14ac:dyDescent="0.35">
      <c r="A361" s="22" t="s">
        <v>384</v>
      </c>
      <c r="B361" s="51"/>
      <c r="H361" s="20"/>
    </row>
    <row r="362" spans="1:8" outlineLevel="1" x14ac:dyDescent="0.35">
      <c r="A362" s="22" t="s">
        <v>385</v>
      </c>
      <c r="B362" s="51"/>
      <c r="H362" s="20"/>
    </row>
    <row r="363" spans="1:8" outlineLevel="1" x14ac:dyDescent="0.35">
      <c r="A363" s="22" t="s">
        <v>386</v>
      </c>
      <c r="B363" s="51"/>
      <c r="H363" s="20"/>
    </row>
    <row r="364" spans="1:8" outlineLevel="1" x14ac:dyDescent="0.35">
      <c r="A364" s="22" t="s">
        <v>387</v>
      </c>
      <c r="B364" s="51"/>
      <c r="H364" s="20"/>
    </row>
    <row r="365" spans="1:8" outlineLevel="1" x14ac:dyDescent="0.35">
      <c r="A365" s="22" t="s">
        <v>388</v>
      </c>
      <c r="B365" s="51"/>
      <c r="H365" s="20"/>
    </row>
    <row r="366" spans="1:8" x14ac:dyDescent="0.35">
      <c r="H366" s="20"/>
    </row>
    <row r="367" spans="1:8" x14ac:dyDescent="0.35">
      <c r="H367" s="20"/>
    </row>
    <row r="368" spans="1:8" x14ac:dyDescent="0.35">
      <c r="H368" s="20"/>
    </row>
    <row r="369" spans="8:8" x14ac:dyDescent="0.35">
      <c r="H369" s="20"/>
    </row>
    <row r="370" spans="8:8" x14ac:dyDescent="0.35">
      <c r="H370" s="20"/>
    </row>
    <row r="371" spans="8:8" x14ac:dyDescent="0.35">
      <c r="H371" s="20"/>
    </row>
    <row r="372" spans="8:8" x14ac:dyDescent="0.35">
      <c r="H372" s="20"/>
    </row>
    <row r="373" spans="8:8" x14ac:dyDescent="0.35">
      <c r="H373" s="20"/>
    </row>
    <row r="374" spans="8:8" x14ac:dyDescent="0.35">
      <c r="H374" s="20"/>
    </row>
    <row r="375" spans="8:8" x14ac:dyDescent="0.35">
      <c r="H375" s="20"/>
    </row>
    <row r="376" spans="8:8" x14ac:dyDescent="0.35">
      <c r="H376" s="20"/>
    </row>
    <row r="377" spans="8:8" x14ac:dyDescent="0.35">
      <c r="H377" s="20"/>
    </row>
    <row r="378" spans="8:8" x14ac:dyDescent="0.35">
      <c r="H378" s="20"/>
    </row>
    <row r="379" spans="8:8" x14ac:dyDescent="0.35">
      <c r="H379" s="20"/>
    </row>
    <row r="380" spans="8:8" x14ac:dyDescent="0.35">
      <c r="H380" s="20"/>
    </row>
    <row r="381" spans="8:8" x14ac:dyDescent="0.35">
      <c r="H381" s="20"/>
    </row>
    <row r="382" spans="8:8" x14ac:dyDescent="0.35">
      <c r="H382" s="20"/>
    </row>
    <row r="383" spans="8:8" x14ac:dyDescent="0.35">
      <c r="H383" s="20"/>
    </row>
    <row r="384" spans="8:8" x14ac:dyDescent="0.35">
      <c r="H384" s="20"/>
    </row>
    <row r="385" spans="8:8" x14ac:dyDescent="0.35">
      <c r="H385" s="20"/>
    </row>
    <row r="386" spans="8:8" x14ac:dyDescent="0.35">
      <c r="H386" s="20"/>
    </row>
    <row r="387" spans="8:8" x14ac:dyDescent="0.35">
      <c r="H387" s="20"/>
    </row>
    <row r="388" spans="8:8" x14ac:dyDescent="0.35">
      <c r="H388" s="20"/>
    </row>
    <row r="389" spans="8:8" x14ac:dyDescent="0.35">
      <c r="H389" s="20"/>
    </row>
    <row r="390" spans="8:8" x14ac:dyDescent="0.35">
      <c r="H390" s="20"/>
    </row>
    <row r="391" spans="8:8" x14ac:dyDescent="0.35">
      <c r="H391" s="20"/>
    </row>
    <row r="392" spans="8:8" x14ac:dyDescent="0.35">
      <c r="H392" s="20"/>
    </row>
    <row r="393" spans="8:8" x14ac:dyDescent="0.35">
      <c r="H393" s="20"/>
    </row>
    <row r="394" spans="8:8" x14ac:dyDescent="0.35">
      <c r="H394" s="20"/>
    </row>
    <row r="395" spans="8:8" x14ac:dyDescent="0.35">
      <c r="H395" s="20"/>
    </row>
    <row r="396" spans="8:8" x14ac:dyDescent="0.35">
      <c r="H396" s="20"/>
    </row>
    <row r="397" spans="8:8" x14ac:dyDescent="0.35">
      <c r="H397" s="20"/>
    </row>
    <row r="398" spans="8:8" x14ac:dyDescent="0.35">
      <c r="H398" s="20"/>
    </row>
    <row r="399" spans="8:8" x14ac:dyDescent="0.35">
      <c r="H399" s="20"/>
    </row>
    <row r="400" spans="8:8" x14ac:dyDescent="0.35">
      <c r="H400" s="20"/>
    </row>
    <row r="401" spans="8:8" x14ac:dyDescent="0.35">
      <c r="H401" s="20"/>
    </row>
    <row r="402" spans="8:8" x14ac:dyDescent="0.35">
      <c r="H402" s="20"/>
    </row>
    <row r="403" spans="8:8" x14ac:dyDescent="0.35">
      <c r="H403" s="20"/>
    </row>
    <row r="404" spans="8:8" x14ac:dyDescent="0.35">
      <c r="H404" s="20"/>
    </row>
    <row r="405" spans="8:8" x14ac:dyDescent="0.35">
      <c r="H405" s="20"/>
    </row>
    <row r="406" spans="8:8" x14ac:dyDescent="0.35">
      <c r="H406" s="20"/>
    </row>
    <row r="407" spans="8:8" x14ac:dyDescent="0.35">
      <c r="H407" s="20"/>
    </row>
    <row r="408" spans="8:8" x14ac:dyDescent="0.35">
      <c r="H408" s="20"/>
    </row>
    <row r="409" spans="8:8" x14ac:dyDescent="0.35">
      <c r="H409" s="20"/>
    </row>
    <row r="410" spans="8:8" x14ac:dyDescent="0.35">
      <c r="H410" s="20"/>
    </row>
    <row r="411" spans="8:8" x14ac:dyDescent="0.35">
      <c r="H411" s="20"/>
    </row>
    <row r="412" spans="8:8" x14ac:dyDescent="0.35">
      <c r="H412" s="20"/>
    </row>
    <row r="413" spans="8:8" x14ac:dyDescent="0.35">
      <c r="H413" s="20"/>
    </row>
  </sheetData>
  <protectedRanges>
    <protectedRange sqref="C17" name="Basic facts"/>
    <protectedRange sqref="C17" name="HTT General"/>
    <protectedRange sqref="C29:C30 C27" name="Regulatory Sumary"/>
    <protectedRange sqref="C29:C30 C27" name="HTT General_1"/>
    <protectedRange sqref="C312:C314" name="Range11"/>
    <protectedRange sqref="B49:B51" name="HTT General_1_1"/>
    <protectedRange sqref="B49:B51" name="Range13"/>
    <protectedRange sqref="B243:B284 C246:C284 C240:C244" name="Range10_1"/>
    <protectedRange sqref="B132:B136" name="Range6"/>
  </protectedRanges>
  <mergeCells count="1">
    <mergeCell ref="B59:C59"/>
  </mergeCells>
  <dataValidations count="2">
    <dataValidation type="list" allowBlank="1" showInputMessage="1" showErrorMessage="1" sqref="C299" xr:uid="{AC1D7F6C-2F8A-479B-8900-23CDB4DB7F83}">
      <formula1>J299:J302</formula1>
    </dataValidation>
    <dataValidation type="list" allowBlank="1" showInputMessage="1" showErrorMessage="1" sqref="C28" xr:uid="{061397B6-039F-4BAF-B9D8-CC5DC24DE141}">
      <formula1>$W$28:$W$30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B10" location="'A. HTT General'!B311" display="5. References to Capital Requirements Regulation (CRR) 129(1)" xr:uid="{00000000-0004-0000-0100-000013000000}"/>
    <hyperlink ref="C229" r:id="rId1" display="https://www.coveredbondlabel.com/issuer/10-compagnie-de-financement-foncier" xr:uid="{00013082-31C2-413A-B18F-C068473BB4F9}"/>
    <hyperlink ref="B27" r:id="rId2" display="Basel Compliance (Y/N)" xr:uid="{D1E9E984-3DE7-46E1-B390-58E6F16D655B}"/>
    <hyperlink ref="B29" r:id="rId3" xr:uid="{5206A2EC-D6D2-4C0D-BD9F-06C94A7B4175}"/>
    <hyperlink ref="B30" r:id="rId4" xr:uid="{D57778ED-BD05-479D-97BE-1EB995A5A2CB}"/>
    <hyperlink ref="C30" r:id="rId5" display="https://compare.coveredbondlabel.com/compare/table" xr:uid="{80E5E262-DF16-465A-A1B2-CF118BB46B83}"/>
    <hyperlink ref="C17" r:id="rId6" display="https://foncier.fr/" xr:uid="{0E809A0C-53A6-46E9-ADDF-B1CF469031AE}"/>
    <hyperlink ref="C244" location="'F1. Sustainable M data'!A1" display="F1. Tab" xr:uid="{B214378D-EF5C-47B1-9576-A51FF5D1ECA9}"/>
    <hyperlink ref="D244" location="'F2. Sustainable PS data'!A1" display="F2. Tab" xr:uid="{CDDE35FD-D576-4A84-BCFD-86FB8DF99222}"/>
    <hyperlink ref="C289" location="'A. HTT General'!A39" display="'A. HTT General'!A39" xr:uid="{2286DCE1-D514-43AA-8224-398FBC33F467}"/>
    <hyperlink ref="C291" location="'B1. HTT Mortgage Assets'!B43" display="'B1. HTT Mortgage Assets'!B43" xr:uid="{B0E52C74-7877-47B7-8F5C-ECEB2BBF91C4}"/>
    <hyperlink ref="D291" location="'B2. HTT Public Sector Assets'!B48" display="'B2. HTT Public Sector Assets'!B48" xr:uid="{F963CEB7-5525-4028-8F71-F46046E8E326}"/>
    <hyperlink ref="C292" location="'A. HTT General'!A52" display="'A. HTT General'!A52" xr:uid="{D56E436F-2451-4479-B57B-98E2E417B055}"/>
    <hyperlink ref="C297" location="'A. HTT General'!B163" display="'A. HTT General'!B163" xr:uid="{28B96D33-DEF1-4908-84D7-7127A1A96947}"/>
    <hyperlink ref="C298" location="'A. HTT General'!B137" display="'A. HTT General'!B137" xr:uid="{8BE28EA6-4AD6-4B7B-AE52-E4EFA8122A3D}"/>
    <hyperlink ref="C302" location="'C. HTT Harmonised Glossary'!B18" display="'C. HTT Harmonised Glossary'!B18" xr:uid="{9C65DCBD-910F-47AC-8E3D-39F6078A6E92}"/>
    <hyperlink ref="C303" location="'A. HTT General'!B65" display="'A. HTT General'!B65" xr:uid="{EF7D428D-E45B-4207-8F4A-36C074BDD916}"/>
    <hyperlink ref="C304" location="'A. HTT General'!B88" display="'A. HTT General'!B88" xr:uid="{B738A8A1-4103-4640-A776-F14FCE1EBC88}"/>
    <hyperlink ref="C307" location="'B1. HTT Mortgage Assets'!B179" display="'B1. HTT Mortgage Assets'!B179" xr:uid="{47A25C8C-3DCD-42BF-A803-F7513FA517DD}"/>
    <hyperlink ref="D307" location="'B2. HTT Public Sector Assets'!B166" display="'B2. HTT Public Sector Assets'!B166" xr:uid="{1F567C53-3CD2-4EE2-9DCA-24FF355327B2}"/>
    <hyperlink ref="D293" location="'B1. HTT Mortgage Assets'!B424" display="'B1. HTT Mortgage Assets'!B424" xr:uid="{F5D56BEB-73C5-4305-AD4D-B0FC44EB588A}"/>
    <hyperlink ref="C293" location="'B1. HTT Mortgage Assets'!B186" display="'B1. HTT Mortgage Assets'!B186" xr:uid="{5C1B3CD8-EB2C-474F-BB88-63C7725FD713}"/>
    <hyperlink ref="C288" location="'A. HTT General'!A38" display="'A. HTT General'!A38" xr:uid="{5CE3E4E4-E1D3-4617-BDEE-4256BFE912AE}"/>
    <hyperlink ref="C296" location="'A. HTT General'!B111" display="'A. HTT General'!B111" xr:uid="{B2AECD80-341F-4D73-BC89-A6F13CA17378}"/>
    <hyperlink ref="D295" location="'B2. HTT Public Sector Assets'!B129" display="'B2. HTT Public Sector Assets'!B129" xr:uid="{AC4E0DB5-3FBE-4FB8-8D1D-CB46D3ECC6FC}"/>
    <hyperlink ref="C295" location="'B1. HTT Mortgage Assets'!B149" display="'B1. HTT Mortgage Assets'!B149" xr:uid="{445C1F45-A3B3-4AB0-8FA3-9B019DB08CBE}"/>
    <hyperlink ref="C294" location="'C. HTT Harmonised Glossary'!B20" display="link to Glossary HG.1.15" xr:uid="{E440E34F-438E-42BD-A498-B9D71EA66D36}"/>
    <hyperlink ref="C306" location="'A. HTT General'!B44" display="'A. HTT General'!B44" xr:uid="{F2C523C9-A691-43A9-9D0C-05F63E295F55}"/>
    <hyperlink ref="C300" location="'B1. HTT Mortgage Assets'!B215" display="215 LTV residential mortgage" xr:uid="{F09E5E8A-84B6-40A5-AE4D-184A61626D83}"/>
    <hyperlink ref="D300" location="'B1. HTT Mortgage Assets'!B453" display="441 LTV Commercial Mortgage" xr:uid="{D16A42DF-F8EA-4CD3-900D-B3600D569216}"/>
    <hyperlink ref="C301" location="'A. HTT General'!B230" display="230 Derivatives and Swaps" xr:uid="{D7DB51D0-1FCD-4ACF-83BC-AAD834F6067A}"/>
    <hyperlink ref="F293" location="'B2. HTT Public Sector Assets'!A18" display="'B2. HTT Public Sector Assets'!A18" xr:uid="{9D31DFB0-A451-4F95-B73D-9F8F7C3DE804}"/>
    <hyperlink ref="G293" location="'B3. HTT Shipping Assets'!B116" display="'B3. HTT Shipping Assets'!B116" xr:uid="{8F441478-CF19-4BE4-B7FC-DAACC6203B12}"/>
    <hyperlink ref="F295" location="'B3. HTT Shipping Assets'!B80" display="'B3. HTT Shipping Assets'!B80" xr:uid="{F5C2F9C4-085C-4507-9933-3677B8F02EDE}"/>
    <hyperlink ref="C305" location="'C. HTT Harmonised Glossary'!B12" display="link to Glossary HG 1.7" xr:uid="{1ADA4AA9-B96D-4498-A6CB-1BA49BF62106}"/>
    <hyperlink ref="F307" location="'B3. HTT Shipping Assets'!B110" display="'B3. HTT Shipping Assets'!B110" xr:uid="{DC9B1752-BAD5-4100-8870-7D6F558037D5}"/>
    <hyperlink ref="F300" location="'B2. HTT Public Sector Assets'!B147" display="147 for Public Sector Asset - type of debtor" xr:uid="{23A90B7D-51A7-466D-ACCD-173C9B0CEBFD}"/>
    <hyperlink ref="B28" r:id="rId7" display="CBD Compliance (Y/N)" xr:uid="{1ECD387E-1737-476B-A23F-8F064DAA93B6}"/>
  </hyperlinks>
  <pageMargins left="0.70866141732283472" right="0.70866141732283472" top="0.55118110236220474" bottom="0.35433070866141736" header="0.11811023622047245" footer="0.31496062992125984"/>
  <pageSetup paperSize="9" scale="48" fitToHeight="4" orientation="landscape" r:id="rId8"/>
  <rowBreaks count="3" manualBreakCount="3">
    <brk id="64" max="6" man="1"/>
    <brk id="157" max="6" man="1"/>
    <brk id="284" max="6" man="1"/>
  </rowBreak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E36E00"/>
  </sheetPr>
  <dimension ref="A1:N622"/>
  <sheetViews>
    <sheetView topLeftCell="A607" zoomScaleNormal="100" zoomScaleSheetLayoutView="100" workbookViewId="0">
      <selection activeCell="C486" sqref="C486"/>
    </sheetView>
  </sheetViews>
  <sheetFormatPr baseColWidth="10"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91" customWidth="1"/>
    <col min="7" max="7" width="41.54296875" style="100" customWidth="1"/>
    <col min="8" max="16384" width="8.81640625" style="52"/>
  </cols>
  <sheetData>
    <row r="1" spans="1:7" ht="31" x14ac:dyDescent="0.35">
      <c r="A1" s="19" t="s">
        <v>389</v>
      </c>
      <c r="B1" s="19"/>
      <c r="C1" s="20"/>
      <c r="D1" s="20"/>
      <c r="E1" s="20"/>
      <c r="F1" s="675" t="s">
        <v>3331</v>
      </c>
    </row>
    <row r="2" spans="1:7" ht="15" thickBot="1" x14ac:dyDescent="0.4">
      <c r="A2" s="20"/>
      <c r="B2" s="20"/>
      <c r="C2" s="20"/>
      <c r="D2" s="20"/>
      <c r="E2" s="20"/>
      <c r="F2" s="100"/>
    </row>
    <row r="3" spans="1:7" ht="19" thickBot="1" x14ac:dyDescent="0.4">
      <c r="A3" s="23"/>
      <c r="B3" s="24" t="s">
        <v>22</v>
      </c>
      <c r="C3" s="25" t="s">
        <v>1134</v>
      </c>
      <c r="D3" s="23"/>
      <c r="E3" s="23"/>
      <c r="F3" s="100"/>
      <c r="G3" s="106"/>
    </row>
    <row r="4" spans="1:7" ht="15" thickBot="1" x14ac:dyDescent="0.4"/>
    <row r="5" spans="1:7" ht="18.5" x14ac:dyDescent="0.35">
      <c r="A5" s="26"/>
      <c r="B5" s="27" t="s">
        <v>390</v>
      </c>
      <c r="C5" s="26"/>
      <c r="E5" s="28"/>
      <c r="F5" s="107"/>
    </row>
    <row r="6" spans="1:7" x14ac:dyDescent="0.35">
      <c r="B6" s="29" t="s">
        <v>391</v>
      </c>
    </row>
    <row r="7" spans="1:7" x14ac:dyDescent="0.35">
      <c r="B7" s="65" t="s">
        <v>392</v>
      </c>
    </row>
    <row r="8" spans="1:7" ht="15" thickBot="1" x14ac:dyDescent="0.4">
      <c r="B8" s="66" t="s">
        <v>393</v>
      </c>
    </row>
    <row r="9" spans="1:7" x14ac:dyDescent="0.35">
      <c r="B9" s="32"/>
    </row>
    <row r="10" spans="1:7" ht="37" x14ac:dyDescent="0.35">
      <c r="A10" s="33" t="s">
        <v>31</v>
      </c>
      <c r="B10" s="33" t="s">
        <v>391</v>
      </c>
      <c r="C10" s="34"/>
      <c r="D10" s="34"/>
      <c r="E10" s="34"/>
      <c r="F10" s="108"/>
      <c r="G10" s="109"/>
    </row>
    <row r="11" spans="1:7" ht="15" customHeight="1" x14ac:dyDescent="0.35">
      <c r="A11" s="40"/>
      <c r="B11" s="41" t="s">
        <v>394</v>
      </c>
      <c r="C11" s="40" t="s">
        <v>58</v>
      </c>
      <c r="D11" s="40"/>
      <c r="E11" s="40"/>
      <c r="F11" s="110" t="s">
        <v>395</v>
      </c>
      <c r="G11" s="110"/>
    </row>
    <row r="12" spans="1:7" x14ac:dyDescent="0.35">
      <c r="A12" s="22" t="s">
        <v>396</v>
      </c>
      <c r="B12" s="22" t="s">
        <v>397</v>
      </c>
      <c r="C12" s="90">
        <v>20372.28</v>
      </c>
      <c r="F12" s="101">
        <f>IF($C$15=0,"",IF(C12="[for completion]","",C12/$C$15))</f>
        <v>0.97489577391457483</v>
      </c>
    </row>
    <row r="13" spans="1:7" x14ac:dyDescent="0.35">
      <c r="A13" s="22" t="s">
        <v>398</v>
      </c>
      <c r="B13" s="22" t="s">
        <v>399</v>
      </c>
      <c r="C13" s="90">
        <v>524.6</v>
      </c>
      <c r="F13" s="101">
        <f>IF($C$15=0,"",IF(C13="[for completion]","",C13/$C$15))</f>
        <v>2.5104226085425198E-2</v>
      </c>
    </row>
    <row r="14" spans="1:7" x14ac:dyDescent="0.35">
      <c r="A14" s="22" t="s">
        <v>400</v>
      </c>
      <c r="B14" s="22" t="s">
        <v>85</v>
      </c>
      <c r="C14" s="96"/>
      <c r="F14" s="101">
        <f>IF($C$15=0,"",IF(C14="[for completion]","",C14/$C$15))</f>
        <v>0</v>
      </c>
    </row>
    <row r="15" spans="1:7" x14ac:dyDescent="0.35">
      <c r="A15" s="22" t="s">
        <v>401</v>
      </c>
      <c r="B15" s="67" t="s">
        <v>87</v>
      </c>
      <c r="C15" s="90">
        <f>SUM(C12:C14)</f>
        <v>20896.879999999997</v>
      </c>
      <c r="F15" s="97">
        <f>SUM(F12:F14)</f>
        <v>1</v>
      </c>
    </row>
    <row r="16" spans="1:7" hidden="1" outlineLevel="1" x14ac:dyDescent="0.35">
      <c r="A16" s="22" t="s">
        <v>402</v>
      </c>
      <c r="B16" s="51" t="s">
        <v>403</v>
      </c>
      <c r="F16" s="101">
        <f t="shared" ref="F16:F26" si="0">IF($C$15=0,"",IF(C16="[for completion]","",C16/$C$15))</f>
        <v>0</v>
      </c>
    </row>
    <row r="17" spans="1:7" hidden="1" outlineLevel="1" x14ac:dyDescent="0.35">
      <c r="A17" s="22" t="s">
        <v>404</v>
      </c>
      <c r="B17" s="51" t="s">
        <v>1130</v>
      </c>
      <c r="F17" s="101">
        <f t="shared" si="0"/>
        <v>0</v>
      </c>
    </row>
    <row r="18" spans="1:7" hidden="1" outlineLevel="1" x14ac:dyDescent="0.35">
      <c r="A18" s="22" t="s">
        <v>405</v>
      </c>
      <c r="B18" s="51" t="s">
        <v>89</v>
      </c>
      <c r="F18" s="101">
        <f t="shared" si="0"/>
        <v>0</v>
      </c>
    </row>
    <row r="19" spans="1:7" hidden="1" outlineLevel="1" x14ac:dyDescent="0.35">
      <c r="A19" s="22" t="s">
        <v>406</v>
      </c>
      <c r="B19" s="51" t="s">
        <v>89</v>
      </c>
      <c r="F19" s="101">
        <f t="shared" si="0"/>
        <v>0</v>
      </c>
    </row>
    <row r="20" spans="1:7" hidden="1" outlineLevel="1" x14ac:dyDescent="0.35">
      <c r="A20" s="22" t="s">
        <v>407</v>
      </c>
      <c r="B20" s="51" t="s">
        <v>89</v>
      </c>
      <c r="F20" s="101">
        <f t="shared" si="0"/>
        <v>0</v>
      </c>
    </row>
    <row r="21" spans="1:7" hidden="1" outlineLevel="1" x14ac:dyDescent="0.35">
      <c r="A21" s="22" t="s">
        <v>408</v>
      </c>
      <c r="B21" s="51" t="s">
        <v>89</v>
      </c>
      <c r="F21" s="101">
        <f t="shared" si="0"/>
        <v>0</v>
      </c>
    </row>
    <row r="22" spans="1:7" hidden="1" outlineLevel="1" x14ac:dyDescent="0.35">
      <c r="A22" s="22" t="s">
        <v>409</v>
      </c>
      <c r="B22" s="51" t="s">
        <v>89</v>
      </c>
      <c r="F22" s="101">
        <f t="shared" si="0"/>
        <v>0</v>
      </c>
    </row>
    <row r="23" spans="1:7" hidden="1" outlineLevel="1" x14ac:dyDescent="0.35">
      <c r="A23" s="22" t="s">
        <v>410</v>
      </c>
      <c r="B23" s="51" t="s">
        <v>89</v>
      </c>
      <c r="F23" s="101">
        <f t="shared" si="0"/>
        <v>0</v>
      </c>
    </row>
    <row r="24" spans="1:7" hidden="1" outlineLevel="1" x14ac:dyDescent="0.35">
      <c r="A24" s="22" t="s">
        <v>411</v>
      </c>
      <c r="B24" s="51" t="s">
        <v>89</v>
      </c>
      <c r="F24" s="101">
        <f t="shared" si="0"/>
        <v>0</v>
      </c>
    </row>
    <row r="25" spans="1:7" hidden="1" outlineLevel="1" x14ac:dyDescent="0.35">
      <c r="A25" s="22" t="s">
        <v>412</v>
      </c>
      <c r="B25" s="51" t="s">
        <v>89</v>
      </c>
      <c r="F25" s="101">
        <f t="shared" si="0"/>
        <v>0</v>
      </c>
    </row>
    <row r="26" spans="1:7" hidden="1" outlineLevel="1" x14ac:dyDescent="0.35">
      <c r="A26" s="22" t="s">
        <v>413</v>
      </c>
      <c r="B26" s="51" t="s">
        <v>89</v>
      </c>
      <c r="C26" s="52"/>
      <c r="D26" s="52"/>
      <c r="E26" s="52"/>
      <c r="F26" s="101">
        <f t="shared" si="0"/>
        <v>0</v>
      </c>
    </row>
    <row r="27" spans="1:7" ht="15" customHeight="1" collapsed="1" x14ac:dyDescent="0.35">
      <c r="A27" s="40"/>
      <c r="B27" s="41" t="s">
        <v>414</v>
      </c>
      <c r="C27" s="40" t="s">
        <v>415</v>
      </c>
      <c r="D27" s="40" t="s">
        <v>416</v>
      </c>
      <c r="E27" s="42"/>
      <c r="F27" s="113" t="s">
        <v>417</v>
      </c>
      <c r="G27" s="110"/>
    </row>
    <row r="28" spans="1:7" x14ac:dyDescent="0.35">
      <c r="A28" s="22" t="s">
        <v>418</v>
      </c>
      <c r="B28" s="22" t="s">
        <v>419</v>
      </c>
      <c r="C28" s="90">
        <v>285834</v>
      </c>
      <c r="D28" s="90">
        <v>117</v>
      </c>
      <c r="F28" s="90">
        <f>C28+D28</f>
        <v>285951</v>
      </c>
    </row>
    <row r="29" spans="1:7" outlineLevel="1" x14ac:dyDescent="0.35">
      <c r="A29" s="22" t="s">
        <v>420</v>
      </c>
      <c r="B29" s="36" t="s">
        <v>421</v>
      </c>
    </row>
    <row r="30" spans="1:7" outlineLevel="1" x14ac:dyDescent="0.35">
      <c r="A30" s="22" t="s">
        <v>422</v>
      </c>
      <c r="B30" s="36" t="s">
        <v>423</v>
      </c>
    </row>
    <row r="31" spans="1:7" outlineLevel="1" x14ac:dyDescent="0.35">
      <c r="A31" s="22" t="s">
        <v>424</v>
      </c>
      <c r="B31" s="36"/>
    </row>
    <row r="32" spans="1:7" outlineLevel="1" x14ac:dyDescent="0.35">
      <c r="A32" s="22" t="s">
        <v>425</v>
      </c>
      <c r="B32" s="36"/>
    </row>
    <row r="33" spans="1:7" outlineLevel="1" x14ac:dyDescent="0.35">
      <c r="A33" s="22" t="s">
        <v>426</v>
      </c>
      <c r="B33" s="36"/>
    </row>
    <row r="34" spans="1:7" outlineLevel="1" x14ac:dyDescent="0.35">
      <c r="A34" s="22" t="s">
        <v>427</v>
      </c>
      <c r="B34" s="36"/>
    </row>
    <row r="35" spans="1:7" ht="15" customHeight="1" x14ac:dyDescent="0.35">
      <c r="A35" s="40"/>
      <c r="B35" s="41" t="s">
        <v>428</v>
      </c>
      <c r="C35" s="40" t="s">
        <v>1294</v>
      </c>
      <c r="D35" s="40" t="s">
        <v>1295</v>
      </c>
      <c r="E35" s="42"/>
      <c r="F35" s="40" t="s">
        <v>1296</v>
      </c>
      <c r="G35" s="110"/>
    </row>
    <row r="36" spans="1:7" x14ac:dyDescent="0.35">
      <c r="A36" s="22" t="s">
        <v>431</v>
      </c>
      <c r="B36" s="22" t="s">
        <v>432</v>
      </c>
      <c r="C36" s="97">
        <v>1.3329348649186563E-3</v>
      </c>
      <c r="D36" s="97">
        <v>4.4190407965282643E-3</v>
      </c>
      <c r="E36" s="91"/>
      <c r="F36" s="91">
        <v>7.0677385189361818E-3</v>
      </c>
    </row>
    <row r="37" spans="1:7" outlineLevel="1" x14ac:dyDescent="0.35">
      <c r="A37" s="22" t="s">
        <v>433</v>
      </c>
    </row>
    <row r="38" spans="1:7" outlineLevel="1" x14ac:dyDescent="0.35">
      <c r="A38" s="22" t="s">
        <v>434</v>
      </c>
    </row>
    <row r="39" spans="1:7" outlineLevel="1" x14ac:dyDescent="0.35">
      <c r="A39" s="22" t="s">
        <v>435</v>
      </c>
    </row>
    <row r="40" spans="1:7" outlineLevel="1" x14ac:dyDescent="0.35">
      <c r="A40" s="22" t="s">
        <v>436</v>
      </c>
    </row>
    <row r="41" spans="1:7" outlineLevel="1" x14ac:dyDescent="0.35">
      <c r="A41" s="22" t="s">
        <v>437</v>
      </c>
    </row>
    <row r="42" spans="1:7" outlineLevel="1" x14ac:dyDescent="0.35">
      <c r="A42" s="22" t="s">
        <v>438</v>
      </c>
    </row>
    <row r="43" spans="1:7" ht="15" customHeight="1" x14ac:dyDescent="0.35">
      <c r="A43" s="40"/>
      <c r="B43" s="41" t="s">
        <v>439</v>
      </c>
      <c r="C43" s="40" t="s">
        <v>429</v>
      </c>
      <c r="D43" s="40" t="s">
        <v>430</v>
      </c>
      <c r="E43" s="42"/>
      <c r="F43" s="110" t="s">
        <v>395</v>
      </c>
      <c r="G43" s="110"/>
    </row>
    <row r="44" spans="1:7" x14ac:dyDescent="0.35">
      <c r="A44" s="22" t="s">
        <v>440</v>
      </c>
      <c r="B44" s="68" t="s">
        <v>441</v>
      </c>
      <c r="C44" s="98">
        <f>SUM(C45:C72)</f>
        <v>1</v>
      </c>
      <c r="D44" s="99">
        <f>SUM(D45:D72)</f>
        <v>1</v>
      </c>
      <c r="F44" s="99">
        <f>SUM(F45:F72)</f>
        <v>1.0001000555266335</v>
      </c>
      <c r="G44" s="91"/>
    </row>
    <row r="45" spans="1:7" x14ac:dyDescent="0.35">
      <c r="A45" s="22" t="s">
        <v>442</v>
      </c>
      <c r="B45" s="22" t="s">
        <v>443</v>
      </c>
      <c r="G45" s="91"/>
    </row>
    <row r="46" spans="1:7" x14ac:dyDescent="0.35">
      <c r="A46" s="22" t="s">
        <v>444</v>
      </c>
      <c r="B46" s="22" t="s">
        <v>445</v>
      </c>
      <c r="C46" s="97">
        <v>1.7356098023902304E-2</v>
      </c>
      <c r="D46" s="97">
        <v>0</v>
      </c>
      <c r="F46" s="514">
        <v>1.6920444431260773E-2</v>
      </c>
      <c r="G46" s="91"/>
    </row>
    <row r="47" spans="1:7" x14ac:dyDescent="0.35">
      <c r="A47" s="22" t="s">
        <v>446</v>
      </c>
      <c r="B47" s="22" t="s">
        <v>447</v>
      </c>
      <c r="C47" s="91"/>
      <c r="F47" s="88"/>
      <c r="G47" s="91"/>
    </row>
    <row r="48" spans="1:7" x14ac:dyDescent="0.35">
      <c r="A48" s="22" t="s">
        <v>448</v>
      </c>
      <c r="B48" s="22" t="s">
        <v>449</v>
      </c>
      <c r="C48" s="91"/>
      <c r="F48" s="88"/>
      <c r="G48" s="91"/>
    </row>
    <row r="49" spans="1:7" x14ac:dyDescent="0.35">
      <c r="A49" s="22" t="s">
        <v>450</v>
      </c>
      <c r="B49" s="22" t="s">
        <v>451</v>
      </c>
      <c r="C49" s="91"/>
      <c r="F49" s="88"/>
      <c r="G49" s="91"/>
    </row>
    <row r="50" spans="1:7" x14ac:dyDescent="0.35">
      <c r="A50" s="22" t="s">
        <v>452</v>
      </c>
      <c r="B50" s="22" t="s">
        <v>453</v>
      </c>
      <c r="C50" s="91"/>
      <c r="F50" s="88"/>
      <c r="G50" s="91"/>
    </row>
    <row r="51" spans="1:7" x14ac:dyDescent="0.35">
      <c r="A51" s="22" t="s">
        <v>454</v>
      </c>
      <c r="B51" s="22" t="s">
        <v>455</v>
      </c>
      <c r="C51" s="91"/>
      <c r="F51" s="88"/>
      <c r="G51" s="91"/>
    </row>
    <row r="52" spans="1:7" x14ac:dyDescent="0.35">
      <c r="A52" s="22" t="s">
        <v>456</v>
      </c>
      <c r="B52" s="22" t="s">
        <v>457</v>
      </c>
      <c r="C52" s="91"/>
      <c r="F52" s="88"/>
      <c r="G52" s="91"/>
    </row>
    <row r="53" spans="1:7" x14ac:dyDescent="0.35">
      <c r="A53" s="22" t="s">
        <v>458</v>
      </c>
      <c r="B53" s="22" t="s">
        <v>459</v>
      </c>
      <c r="C53" s="91"/>
      <c r="F53" s="88"/>
      <c r="G53" s="91"/>
    </row>
    <row r="54" spans="1:7" x14ac:dyDescent="0.35">
      <c r="A54" s="22" t="s">
        <v>460</v>
      </c>
      <c r="B54" s="22" t="s">
        <v>461</v>
      </c>
      <c r="C54" s="97">
        <v>0.98198013749968605</v>
      </c>
      <c r="D54" s="97">
        <v>1</v>
      </c>
      <c r="F54" s="514">
        <v>0.98253250982488571</v>
      </c>
      <c r="G54" s="91"/>
    </row>
    <row r="55" spans="1:7" x14ac:dyDescent="0.35">
      <c r="A55" s="22" t="s">
        <v>462</v>
      </c>
      <c r="B55" s="22" t="s">
        <v>463</v>
      </c>
      <c r="C55" s="91"/>
      <c r="F55" s="514"/>
      <c r="G55" s="91"/>
    </row>
    <row r="56" spans="1:7" x14ac:dyDescent="0.35">
      <c r="A56" s="22" t="s">
        <v>464</v>
      </c>
      <c r="B56" s="22" t="s">
        <v>465</v>
      </c>
      <c r="C56" s="91"/>
      <c r="F56" s="514"/>
      <c r="G56" s="91"/>
    </row>
    <row r="57" spans="1:7" x14ac:dyDescent="0.35">
      <c r="A57" s="22" t="s">
        <v>466</v>
      </c>
      <c r="B57" s="22" t="s">
        <v>467</v>
      </c>
      <c r="C57" s="97">
        <v>6.6376447641179506E-4</v>
      </c>
      <c r="D57" s="97"/>
      <c r="F57" s="514">
        <v>6.4710127048698337E-4</v>
      </c>
      <c r="G57" s="91"/>
    </row>
    <row r="58" spans="1:7" x14ac:dyDescent="0.35">
      <c r="A58" s="22" t="s">
        <v>468</v>
      </c>
      <c r="B58" s="22" t="s">
        <v>469</v>
      </c>
      <c r="C58" s="91"/>
      <c r="F58" s="88"/>
      <c r="G58" s="91"/>
    </row>
    <row r="59" spans="1:7" x14ac:dyDescent="0.35">
      <c r="A59" s="22" t="s">
        <v>470</v>
      </c>
      <c r="B59" s="22" t="s">
        <v>471</v>
      </c>
      <c r="C59" s="91"/>
      <c r="F59" s="22"/>
      <c r="G59" s="91"/>
    </row>
    <row r="60" spans="1:7" x14ac:dyDescent="0.35">
      <c r="A60" s="22" t="s">
        <v>472</v>
      </c>
      <c r="B60" s="22" t="s">
        <v>3</v>
      </c>
      <c r="C60" s="91"/>
      <c r="F60" s="22"/>
      <c r="G60" s="91"/>
    </row>
    <row r="61" spans="1:7" x14ac:dyDescent="0.35">
      <c r="A61" s="22" t="s">
        <v>473</v>
      </c>
      <c r="B61" s="22" t="s">
        <v>474</v>
      </c>
      <c r="C61" s="91"/>
      <c r="F61" s="22"/>
      <c r="G61" s="91"/>
    </row>
    <row r="62" spans="1:7" x14ac:dyDescent="0.35">
      <c r="A62" s="22" t="s">
        <v>475</v>
      </c>
      <c r="B62" s="22" t="s">
        <v>476</v>
      </c>
      <c r="C62" s="91"/>
      <c r="F62" s="22"/>
      <c r="G62" s="91"/>
    </row>
    <row r="63" spans="1:7" x14ac:dyDescent="0.35">
      <c r="A63" s="22" t="s">
        <v>477</v>
      </c>
      <c r="B63" s="22" t="s">
        <v>478</v>
      </c>
      <c r="C63" s="91"/>
      <c r="F63" s="22"/>
      <c r="G63" s="91"/>
    </row>
    <row r="64" spans="1:7" x14ac:dyDescent="0.35">
      <c r="A64" s="22" t="s">
        <v>479</v>
      </c>
      <c r="B64" s="22" t="s">
        <v>480</v>
      </c>
      <c r="C64" s="91"/>
      <c r="F64" s="22"/>
      <c r="G64" s="91"/>
    </row>
    <row r="65" spans="1:7" x14ac:dyDescent="0.35">
      <c r="A65" s="22" t="s">
        <v>481</v>
      </c>
      <c r="B65" s="22" t="s">
        <v>482</v>
      </c>
      <c r="C65" s="91"/>
      <c r="F65" s="22"/>
      <c r="G65" s="91"/>
    </row>
    <row r="66" spans="1:7" x14ac:dyDescent="0.35">
      <c r="A66" s="22" t="s">
        <v>483</v>
      </c>
      <c r="B66" s="22" t="s">
        <v>484</v>
      </c>
      <c r="C66" s="91"/>
      <c r="F66" s="22"/>
      <c r="G66" s="91"/>
    </row>
    <row r="67" spans="1:7" x14ac:dyDescent="0.35">
      <c r="A67" s="22" t="s">
        <v>485</v>
      </c>
      <c r="B67" s="22" t="s">
        <v>486</v>
      </c>
      <c r="C67" s="91"/>
      <c r="F67" s="22"/>
      <c r="G67" s="91"/>
    </row>
    <row r="68" spans="1:7" x14ac:dyDescent="0.35">
      <c r="A68" s="22" t="s">
        <v>487</v>
      </c>
      <c r="B68" s="22" t="s">
        <v>488</v>
      </c>
      <c r="C68" s="91"/>
      <c r="F68" s="22"/>
      <c r="G68" s="91"/>
    </row>
    <row r="69" spans="1:7" x14ac:dyDescent="0.35">
      <c r="A69" s="22" t="s">
        <v>489</v>
      </c>
      <c r="B69" s="22" t="s">
        <v>490</v>
      </c>
      <c r="C69" s="91"/>
      <c r="F69" s="22"/>
      <c r="G69" s="91"/>
    </row>
    <row r="70" spans="1:7" x14ac:dyDescent="0.35">
      <c r="A70" s="22" t="s">
        <v>491</v>
      </c>
      <c r="B70" s="22" t="s">
        <v>492</v>
      </c>
      <c r="C70" s="91"/>
      <c r="F70" s="22"/>
      <c r="G70" s="91"/>
    </row>
    <row r="71" spans="1:7" x14ac:dyDescent="0.35">
      <c r="A71" s="22" t="s">
        <v>493</v>
      </c>
      <c r="B71" s="22" t="s">
        <v>6</v>
      </c>
      <c r="C71" s="91"/>
      <c r="F71" s="22"/>
      <c r="G71" s="91"/>
    </row>
    <row r="72" spans="1:7" x14ac:dyDescent="0.35">
      <c r="A72" s="534" t="s">
        <v>494</v>
      </c>
      <c r="B72" s="560" t="s">
        <v>256</v>
      </c>
      <c r="C72" s="561">
        <f>SUM(C73:C75)</f>
        <v>0</v>
      </c>
      <c r="D72" s="561">
        <f>SUM(D73:D75)</f>
        <v>0</v>
      </c>
      <c r="E72" s="88"/>
      <c r="F72" s="561">
        <f>SUM(F73:F75)</f>
        <v>0</v>
      </c>
      <c r="G72" s="91"/>
    </row>
    <row r="73" spans="1:7" x14ac:dyDescent="0.35">
      <c r="A73" s="534" t="s">
        <v>496</v>
      </c>
      <c r="B73" s="534" t="s">
        <v>498</v>
      </c>
      <c r="C73" s="561"/>
      <c r="D73" s="561"/>
      <c r="E73" s="88"/>
      <c r="F73" s="561"/>
      <c r="G73" s="91"/>
    </row>
    <row r="74" spans="1:7" x14ac:dyDescent="0.35">
      <c r="A74" s="534" t="s">
        <v>497</v>
      </c>
      <c r="B74" s="534" t="s">
        <v>500</v>
      </c>
      <c r="C74" s="88"/>
      <c r="D74" s="88"/>
      <c r="E74" s="88"/>
      <c r="F74" s="88"/>
      <c r="G74" s="91"/>
    </row>
    <row r="75" spans="1:7" x14ac:dyDescent="0.35">
      <c r="A75" s="534" t="s">
        <v>499</v>
      </c>
      <c r="B75" s="534" t="s">
        <v>2</v>
      </c>
      <c r="C75" s="88"/>
      <c r="D75" s="88"/>
      <c r="E75" s="88"/>
      <c r="F75" s="88"/>
      <c r="G75" s="91"/>
    </row>
    <row r="76" spans="1:7" x14ac:dyDescent="0.35">
      <c r="A76" s="534" t="s">
        <v>501</v>
      </c>
      <c r="B76" s="560" t="s">
        <v>85</v>
      </c>
      <c r="C76" s="561">
        <f>SUM(C77:C87)</f>
        <v>0</v>
      </c>
      <c r="D76" s="561">
        <f>SUM(D77:D87)</f>
        <v>0</v>
      </c>
      <c r="E76" s="88"/>
      <c r="F76" s="561">
        <f>SUM(F77:F87)</f>
        <v>0</v>
      </c>
      <c r="G76" s="91"/>
    </row>
    <row r="77" spans="1:7" x14ac:dyDescent="0.35">
      <c r="A77" s="534" t="s">
        <v>502</v>
      </c>
      <c r="B77" s="562" t="s">
        <v>258</v>
      </c>
      <c r="C77" s="561"/>
      <c r="D77" s="561"/>
      <c r="E77" s="88"/>
      <c r="F77" s="561"/>
      <c r="G77" s="91"/>
    </row>
    <row r="78" spans="1:7" x14ac:dyDescent="0.35">
      <c r="A78" s="534" t="s">
        <v>503</v>
      </c>
      <c r="B78" s="534" t="s">
        <v>495</v>
      </c>
      <c r="C78" s="88"/>
      <c r="D78" s="88"/>
      <c r="E78" s="88"/>
      <c r="F78" s="88"/>
      <c r="G78" s="91"/>
    </row>
    <row r="79" spans="1:7" x14ac:dyDescent="0.35">
      <c r="A79" s="534" t="s">
        <v>504</v>
      </c>
      <c r="B79" s="562" t="s">
        <v>260</v>
      </c>
      <c r="C79" s="88"/>
      <c r="D79" s="88"/>
      <c r="E79" s="88"/>
      <c r="F79" s="88"/>
      <c r="G79" s="91"/>
    </row>
    <row r="80" spans="1:7" x14ac:dyDescent="0.35">
      <c r="A80" s="534" t="s">
        <v>505</v>
      </c>
      <c r="B80" s="562" t="s">
        <v>262</v>
      </c>
      <c r="C80" s="88"/>
      <c r="D80" s="88"/>
      <c r="E80" s="88"/>
      <c r="F80" s="88"/>
      <c r="G80" s="91"/>
    </row>
    <row r="81" spans="1:7" x14ac:dyDescent="0.35">
      <c r="A81" s="534" t="s">
        <v>506</v>
      </c>
      <c r="B81" s="562" t="s">
        <v>12</v>
      </c>
      <c r="C81" s="88"/>
      <c r="D81" s="88"/>
      <c r="E81" s="88"/>
      <c r="F81" s="88"/>
      <c r="G81" s="91"/>
    </row>
    <row r="82" spans="1:7" x14ac:dyDescent="0.35">
      <c r="A82" s="534" t="s">
        <v>507</v>
      </c>
      <c r="B82" s="562" t="s">
        <v>265</v>
      </c>
      <c r="C82" s="88"/>
      <c r="D82" s="88"/>
      <c r="E82" s="88"/>
      <c r="F82" s="88"/>
      <c r="G82" s="91"/>
    </row>
    <row r="83" spans="1:7" x14ac:dyDescent="0.35">
      <c r="A83" s="534" t="s">
        <v>508</v>
      </c>
      <c r="B83" s="562" t="s">
        <v>267</v>
      </c>
      <c r="C83" s="88"/>
      <c r="D83" s="88"/>
      <c r="E83" s="88"/>
      <c r="F83" s="88"/>
      <c r="G83" s="91"/>
    </row>
    <row r="84" spans="1:7" x14ac:dyDescent="0.35">
      <c r="A84" s="534" t="s">
        <v>509</v>
      </c>
      <c r="B84" s="562" t="s">
        <v>269</v>
      </c>
      <c r="C84" s="88"/>
      <c r="D84" s="88"/>
      <c r="E84" s="88"/>
      <c r="F84" s="88"/>
      <c r="G84" s="91"/>
    </row>
    <row r="85" spans="1:7" x14ac:dyDescent="0.35">
      <c r="A85" s="534" t="s">
        <v>510</v>
      </c>
      <c r="B85" s="562" t="s">
        <v>271</v>
      </c>
      <c r="C85" s="88"/>
      <c r="D85" s="88"/>
      <c r="E85" s="88"/>
      <c r="F85" s="88"/>
      <c r="G85" s="91"/>
    </row>
    <row r="86" spans="1:7" x14ac:dyDescent="0.35">
      <c r="A86" s="534" t="s">
        <v>511</v>
      </c>
      <c r="B86" s="562" t="s">
        <v>273</v>
      </c>
      <c r="C86" s="88"/>
      <c r="D86" s="88"/>
      <c r="E86" s="88"/>
      <c r="F86" s="88"/>
      <c r="G86" s="91"/>
    </row>
    <row r="87" spans="1:7" x14ac:dyDescent="0.35">
      <c r="A87" s="534" t="s">
        <v>512</v>
      </c>
      <c r="B87" s="562" t="s">
        <v>85</v>
      </c>
      <c r="C87" s="88"/>
      <c r="D87" s="88"/>
      <c r="E87" s="88"/>
      <c r="F87" s="88"/>
      <c r="G87" s="91"/>
    </row>
    <row r="88" spans="1:7" hidden="1" outlineLevel="1" x14ac:dyDescent="0.35">
      <c r="A88" s="22" t="s">
        <v>513</v>
      </c>
      <c r="B88" s="51" t="s">
        <v>89</v>
      </c>
      <c r="G88" s="91"/>
    </row>
    <row r="89" spans="1:7" hidden="1" outlineLevel="1" x14ac:dyDescent="0.35">
      <c r="A89" s="22" t="s">
        <v>514</v>
      </c>
      <c r="B89" s="51" t="s">
        <v>89</v>
      </c>
      <c r="G89" s="91"/>
    </row>
    <row r="90" spans="1:7" hidden="1" outlineLevel="1" x14ac:dyDescent="0.35">
      <c r="A90" s="22" t="s">
        <v>515</v>
      </c>
      <c r="B90" s="51" t="s">
        <v>89</v>
      </c>
      <c r="G90" s="91"/>
    </row>
    <row r="91" spans="1:7" hidden="1" outlineLevel="1" x14ac:dyDescent="0.35">
      <c r="A91" s="22" t="s">
        <v>516</v>
      </c>
      <c r="B91" s="51" t="s">
        <v>89</v>
      </c>
      <c r="G91" s="91"/>
    </row>
    <row r="92" spans="1:7" hidden="1" outlineLevel="1" x14ac:dyDescent="0.35">
      <c r="A92" s="22" t="s">
        <v>517</v>
      </c>
      <c r="B92" s="51" t="s">
        <v>89</v>
      </c>
      <c r="G92" s="91"/>
    </row>
    <row r="93" spans="1:7" hidden="1" outlineLevel="1" x14ac:dyDescent="0.35">
      <c r="A93" s="22" t="s">
        <v>518</v>
      </c>
      <c r="B93" s="51" t="s">
        <v>89</v>
      </c>
      <c r="G93" s="91"/>
    </row>
    <row r="94" spans="1:7" hidden="1" outlineLevel="1" x14ac:dyDescent="0.35">
      <c r="A94" s="22" t="s">
        <v>519</v>
      </c>
      <c r="B94" s="51" t="s">
        <v>89</v>
      </c>
      <c r="G94" s="91"/>
    </row>
    <row r="95" spans="1:7" hidden="1" outlineLevel="1" x14ac:dyDescent="0.35">
      <c r="A95" s="22" t="s">
        <v>520</v>
      </c>
      <c r="B95" s="51" t="s">
        <v>89</v>
      </c>
      <c r="G95" s="91"/>
    </row>
    <row r="96" spans="1:7" hidden="1" outlineLevel="1" x14ac:dyDescent="0.35">
      <c r="A96" s="22" t="s">
        <v>521</v>
      </c>
      <c r="B96" s="51" t="s">
        <v>89</v>
      </c>
      <c r="G96" s="91"/>
    </row>
    <row r="97" spans="1:7" hidden="1" outlineLevel="1" x14ac:dyDescent="0.35">
      <c r="A97" s="22" t="s">
        <v>522</v>
      </c>
      <c r="B97" s="51" t="s">
        <v>89</v>
      </c>
      <c r="G97" s="91"/>
    </row>
    <row r="98" spans="1:7" ht="15" customHeight="1" collapsed="1" x14ac:dyDescent="0.35">
      <c r="A98" s="40"/>
      <c r="B98" s="41" t="s">
        <v>1690</v>
      </c>
      <c r="C98" s="40" t="s">
        <v>429</v>
      </c>
      <c r="D98" s="40" t="s">
        <v>430</v>
      </c>
      <c r="E98" s="42"/>
      <c r="F98" s="110" t="s">
        <v>395</v>
      </c>
      <c r="G98" s="110"/>
    </row>
    <row r="99" spans="1:7" ht="15" customHeight="1" x14ac:dyDescent="0.35">
      <c r="A99" s="545" t="s">
        <v>523</v>
      </c>
      <c r="B99" s="71" t="s">
        <v>461</v>
      </c>
      <c r="C99" s="665">
        <f>SUM(C100:C113)</f>
        <v>0.98198013749968605</v>
      </c>
      <c r="D99" s="665">
        <f>SUM(D100:D113)</f>
        <v>1</v>
      </c>
      <c r="E99" s="28"/>
      <c r="F99" s="665">
        <f>SUM(F100:F113)</f>
        <v>0.98253250982488571</v>
      </c>
      <c r="G99" s="105"/>
    </row>
    <row r="100" spans="1:7" x14ac:dyDescent="0.35">
      <c r="A100" s="545" t="s">
        <v>524</v>
      </c>
      <c r="B100" s="38" t="s">
        <v>1160</v>
      </c>
      <c r="C100" s="97">
        <v>8.9362110933881189E-2</v>
      </c>
      <c r="D100" s="97">
        <v>3.250685671976979E-3</v>
      </c>
      <c r="F100" s="91">
        <v>8.7200361604699003E-2</v>
      </c>
      <c r="G100" s="91"/>
    </row>
    <row r="101" spans="1:7" x14ac:dyDescent="0.35">
      <c r="A101" s="545" t="s">
        <v>525</v>
      </c>
      <c r="B101" s="38" t="s">
        <v>1161</v>
      </c>
      <c r="C101" s="97">
        <v>1.7962942528183919E-2</v>
      </c>
      <c r="D101" s="97">
        <v>4.6193771428877994E-5</v>
      </c>
      <c r="F101" s="91">
        <v>1.7513158780112847E-2</v>
      </c>
      <c r="G101" s="91"/>
    </row>
    <row r="102" spans="1:7" x14ac:dyDescent="0.35">
      <c r="A102" s="545" t="s">
        <v>526</v>
      </c>
      <c r="B102" s="38" t="s">
        <v>1162</v>
      </c>
      <c r="C102" s="97">
        <v>2.3930461222095037E-2</v>
      </c>
      <c r="D102" s="97">
        <v>0</v>
      </c>
      <c r="F102" s="91">
        <v>2.3329708669962205E-2</v>
      </c>
      <c r="G102" s="91"/>
    </row>
    <row r="103" spans="1:7" x14ac:dyDescent="0.35">
      <c r="A103" s="545" t="s">
        <v>527</v>
      </c>
      <c r="B103" s="38" t="s">
        <v>1163</v>
      </c>
      <c r="C103" s="97">
        <v>2.7754808219846983E-2</v>
      </c>
      <c r="D103" s="97">
        <v>3.1334483173131152E-5</v>
      </c>
      <c r="F103" s="91">
        <v>2.7058835524347201E-2</v>
      </c>
      <c r="G103" s="91"/>
    </row>
    <row r="104" spans="1:7" x14ac:dyDescent="0.35">
      <c r="A104" s="545" t="s">
        <v>528</v>
      </c>
      <c r="B104" s="38" t="s">
        <v>1149</v>
      </c>
      <c r="C104" s="97">
        <v>1.3270171543990799E-3</v>
      </c>
      <c r="D104" s="97">
        <v>0</v>
      </c>
      <c r="F104" s="91">
        <v>1.2937035907853026E-3</v>
      </c>
      <c r="G104" s="91"/>
    </row>
    <row r="105" spans="1:7" x14ac:dyDescent="0.35">
      <c r="A105" s="545" t="s">
        <v>529</v>
      </c>
      <c r="B105" s="38" t="s">
        <v>1150</v>
      </c>
      <c r="C105" s="97">
        <v>4.1594668093717854E-2</v>
      </c>
      <c r="D105" s="97">
        <v>0</v>
      </c>
      <c r="F105" s="91">
        <v>4.0550471628781046E-2</v>
      </c>
      <c r="G105" s="91"/>
    </row>
    <row r="106" spans="1:7" x14ac:dyDescent="0.35">
      <c r="A106" s="545" t="s">
        <v>530</v>
      </c>
      <c r="B106" s="38" t="s">
        <v>1151</v>
      </c>
      <c r="C106" s="97">
        <v>9.4038128229413057E-2</v>
      </c>
      <c r="D106" s="97">
        <v>1.0945542115279313E-2</v>
      </c>
      <c r="F106" s="91">
        <v>9.1952164122490881E-2</v>
      </c>
      <c r="G106" s="91"/>
    </row>
    <row r="107" spans="1:7" x14ac:dyDescent="0.35">
      <c r="A107" s="545" t="s">
        <v>531</v>
      </c>
      <c r="B107" s="38" t="s">
        <v>1152</v>
      </c>
      <c r="C107" s="97">
        <v>0.30035169060437661</v>
      </c>
      <c r="D107" s="97">
        <v>0.97558675035960696</v>
      </c>
      <c r="F107" s="91">
        <v>0.31740285513366623</v>
      </c>
      <c r="G107" s="91"/>
    </row>
    <row r="108" spans="1:7" x14ac:dyDescent="0.35">
      <c r="A108" s="545" t="s">
        <v>532</v>
      </c>
      <c r="B108" s="38" t="s">
        <v>1153</v>
      </c>
      <c r="C108" s="97">
        <v>4.822239036434655E-2</v>
      </c>
      <c r="D108" s="97">
        <v>1.4355646539143601E-4</v>
      </c>
      <c r="F108" s="91">
        <v>4.7015414790398995E-2</v>
      </c>
      <c r="G108" s="91"/>
    </row>
    <row r="109" spans="1:7" x14ac:dyDescent="0.35">
      <c r="A109" s="545" t="s">
        <v>533</v>
      </c>
      <c r="B109" s="38" t="s">
        <v>1154</v>
      </c>
      <c r="C109" s="97">
        <v>8.0380297453280097E-2</v>
      </c>
      <c r="D109" s="97">
        <v>4.5892721365090803E-5</v>
      </c>
      <c r="F109" s="91">
        <v>7.8363574991524534E-2</v>
      </c>
      <c r="G109" s="91"/>
    </row>
    <row r="110" spans="1:7" x14ac:dyDescent="0.35">
      <c r="A110" s="545" t="s">
        <v>534</v>
      </c>
      <c r="B110" s="38" t="s">
        <v>1155</v>
      </c>
      <c r="C110" s="97">
        <v>0.11879566705476327</v>
      </c>
      <c r="D110" s="97">
        <v>7.4012131680090945E-4</v>
      </c>
      <c r="F110" s="91">
        <v>0.11583198951686303</v>
      </c>
      <c r="G110" s="91"/>
    </row>
    <row r="111" spans="1:7" x14ac:dyDescent="0.35">
      <c r="A111" s="545" t="s">
        <v>535</v>
      </c>
      <c r="B111" s="38" t="s">
        <v>1164</v>
      </c>
      <c r="C111" s="97">
        <v>2.7920573625663191E-3</v>
      </c>
      <c r="D111" s="97">
        <v>0</v>
      </c>
      <c r="F111" s="91">
        <v>2.7219652915988655E-3</v>
      </c>
      <c r="G111" s="91"/>
    </row>
    <row r="112" spans="1:7" x14ac:dyDescent="0.35">
      <c r="A112" s="545" t="s">
        <v>536</v>
      </c>
      <c r="B112" s="38" t="s">
        <v>1156</v>
      </c>
      <c r="C112" s="97">
        <v>4.4220001920032379E-2</v>
      </c>
      <c r="D112" s="97">
        <v>5.0420287674335677E-3</v>
      </c>
      <c r="F112" s="91">
        <v>4.3236474392485839E-2</v>
      </c>
      <c r="G112" s="91"/>
    </row>
    <row r="113" spans="1:7" x14ac:dyDescent="0.35">
      <c r="A113" s="545" t="s">
        <v>537</v>
      </c>
      <c r="B113" s="38" t="s">
        <v>1157</v>
      </c>
      <c r="C113" s="97">
        <v>9.1247896358783678E-2</v>
      </c>
      <c r="D113" s="97">
        <v>4.1678943275437925E-3</v>
      </c>
      <c r="F113" s="91">
        <v>8.9061831787169907E-2</v>
      </c>
      <c r="G113" s="91"/>
    </row>
    <row r="114" spans="1:7" x14ac:dyDescent="0.35">
      <c r="A114" s="545" t="s">
        <v>538</v>
      </c>
      <c r="B114" s="38"/>
      <c r="C114" s="91"/>
      <c r="G114" s="91"/>
    </row>
    <row r="115" spans="1:7" x14ac:dyDescent="0.35">
      <c r="A115" s="545" t="s">
        <v>539</v>
      </c>
      <c r="B115" s="38"/>
      <c r="C115" s="91"/>
      <c r="G115" s="91"/>
    </row>
    <row r="116" spans="1:7" x14ac:dyDescent="0.35">
      <c r="A116" s="545" t="s">
        <v>540</v>
      </c>
      <c r="B116" s="38"/>
      <c r="C116" s="91"/>
      <c r="G116" s="91"/>
    </row>
    <row r="117" spans="1:7" x14ac:dyDescent="0.35">
      <c r="A117" s="545" t="s">
        <v>541</v>
      </c>
      <c r="B117" s="38"/>
      <c r="C117" s="91"/>
      <c r="G117" s="91"/>
    </row>
    <row r="118" spans="1:7" x14ac:dyDescent="0.35">
      <c r="A118" s="545" t="s">
        <v>542</v>
      </c>
      <c r="B118" s="38"/>
      <c r="C118" s="91"/>
      <c r="G118" s="91"/>
    </row>
    <row r="119" spans="1:7" x14ac:dyDescent="0.35">
      <c r="A119" s="545" t="s">
        <v>543</v>
      </c>
      <c r="B119" s="38"/>
      <c r="C119" s="91"/>
      <c r="G119" s="91"/>
    </row>
    <row r="120" spans="1:7" x14ac:dyDescent="0.35">
      <c r="A120" s="545" t="s">
        <v>544</v>
      </c>
      <c r="B120" s="38"/>
      <c r="C120" s="91"/>
      <c r="G120" s="91"/>
    </row>
    <row r="121" spans="1:7" x14ac:dyDescent="0.35">
      <c r="A121" s="545" t="s">
        <v>545</v>
      </c>
      <c r="B121" s="38"/>
      <c r="C121" s="91"/>
      <c r="G121" s="91"/>
    </row>
    <row r="122" spans="1:7" x14ac:dyDescent="0.35">
      <c r="A122" s="545" t="s">
        <v>546</v>
      </c>
      <c r="B122" s="38"/>
      <c r="C122" s="91"/>
      <c r="G122" s="91"/>
    </row>
    <row r="123" spans="1:7" x14ac:dyDescent="0.35">
      <c r="A123" s="545" t="s">
        <v>547</v>
      </c>
      <c r="B123" s="38"/>
      <c r="C123" s="91"/>
      <c r="G123" s="91"/>
    </row>
    <row r="124" spans="1:7" x14ac:dyDescent="0.35">
      <c r="A124" s="545" t="s">
        <v>548</v>
      </c>
      <c r="B124" s="38"/>
      <c r="C124" s="91"/>
      <c r="G124" s="91"/>
    </row>
    <row r="125" spans="1:7" x14ac:dyDescent="0.35">
      <c r="A125" s="545" t="s">
        <v>549</v>
      </c>
      <c r="B125" s="38"/>
      <c r="C125" s="91"/>
      <c r="G125" s="91"/>
    </row>
    <row r="126" spans="1:7" x14ac:dyDescent="0.35">
      <c r="A126" s="545" t="s">
        <v>550</v>
      </c>
      <c r="B126" s="38"/>
      <c r="G126" s="91"/>
    </row>
    <row r="127" spans="1:7" x14ac:dyDescent="0.35">
      <c r="A127" s="545" t="s">
        <v>551</v>
      </c>
      <c r="B127" s="38"/>
      <c r="G127" s="91"/>
    </row>
    <row r="128" spans="1:7" x14ac:dyDescent="0.35">
      <c r="A128" s="545" t="s">
        <v>552</v>
      </c>
      <c r="B128" s="38"/>
      <c r="G128" s="91"/>
    </row>
    <row r="129" spans="1:7" x14ac:dyDescent="0.35">
      <c r="A129" s="545" t="s">
        <v>553</v>
      </c>
      <c r="B129" s="38"/>
      <c r="G129" s="91"/>
    </row>
    <row r="130" spans="1:7" x14ac:dyDescent="0.35">
      <c r="A130" s="545" t="s">
        <v>1666</v>
      </c>
      <c r="B130" s="38"/>
      <c r="G130" s="91"/>
    </row>
    <row r="131" spans="1:7" x14ac:dyDescent="0.35">
      <c r="A131" s="545" t="s">
        <v>1667</v>
      </c>
      <c r="B131" s="38"/>
      <c r="G131" s="91"/>
    </row>
    <row r="132" spans="1:7" x14ac:dyDescent="0.35">
      <c r="A132" s="545" t="s">
        <v>1668</v>
      </c>
      <c r="B132" s="38"/>
      <c r="G132" s="91"/>
    </row>
    <row r="133" spans="1:7" x14ac:dyDescent="0.35">
      <c r="A133" s="545" t="s">
        <v>1669</v>
      </c>
      <c r="B133" s="38"/>
      <c r="G133" s="91"/>
    </row>
    <row r="134" spans="1:7" x14ac:dyDescent="0.35">
      <c r="A134" s="545" t="s">
        <v>1670</v>
      </c>
      <c r="B134" s="38"/>
      <c r="G134" s="91"/>
    </row>
    <row r="135" spans="1:7" x14ac:dyDescent="0.35">
      <c r="A135" s="545" t="s">
        <v>1671</v>
      </c>
      <c r="B135" s="38"/>
      <c r="G135" s="91"/>
    </row>
    <row r="136" spans="1:7" x14ac:dyDescent="0.35">
      <c r="A136" s="545" t="s">
        <v>1672</v>
      </c>
      <c r="B136" s="38"/>
      <c r="G136" s="91"/>
    </row>
    <row r="137" spans="1:7" x14ac:dyDescent="0.35">
      <c r="A137" s="545" t="s">
        <v>1673</v>
      </c>
      <c r="B137" s="38"/>
      <c r="G137" s="91"/>
    </row>
    <row r="138" spans="1:7" x14ac:dyDescent="0.35">
      <c r="A138" s="545" t="s">
        <v>1674</v>
      </c>
      <c r="B138" s="38"/>
      <c r="G138" s="91"/>
    </row>
    <row r="139" spans="1:7" x14ac:dyDescent="0.35">
      <c r="A139" s="545" t="s">
        <v>1675</v>
      </c>
      <c r="B139" s="38"/>
      <c r="G139" s="91"/>
    </row>
    <row r="140" spans="1:7" x14ac:dyDescent="0.35">
      <c r="A140" s="545" t="s">
        <v>1676</v>
      </c>
      <c r="B140" s="38"/>
      <c r="G140" s="91"/>
    </row>
    <row r="141" spans="1:7" x14ac:dyDescent="0.35">
      <c r="A141" s="545" t="s">
        <v>1677</v>
      </c>
      <c r="B141" s="38"/>
      <c r="G141" s="91"/>
    </row>
    <row r="142" spans="1:7" x14ac:dyDescent="0.35">
      <c r="A142" s="545" t="s">
        <v>1678</v>
      </c>
      <c r="B142" s="38"/>
      <c r="G142" s="91"/>
    </row>
    <row r="143" spans="1:7" x14ac:dyDescent="0.35">
      <c r="A143" s="545" t="s">
        <v>1679</v>
      </c>
      <c r="B143" s="38"/>
      <c r="G143" s="91"/>
    </row>
    <row r="144" spans="1:7" x14ac:dyDescent="0.35">
      <c r="A144" s="545" t="s">
        <v>1680</v>
      </c>
      <c r="B144" s="38"/>
      <c r="G144" s="91"/>
    </row>
    <row r="145" spans="1:7" x14ac:dyDescent="0.35">
      <c r="A145" s="545" t="s">
        <v>1681</v>
      </c>
      <c r="B145" s="38"/>
      <c r="G145" s="91"/>
    </row>
    <row r="146" spans="1:7" x14ac:dyDescent="0.35">
      <c r="A146" s="545" t="s">
        <v>1682</v>
      </c>
      <c r="B146" s="38"/>
      <c r="G146" s="91"/>
    </row>
    <row r="147" spans="1:7" x14ac:dyDescent="0.35">
      <c r="A147" s="545" t="s">
        <v>1683</v>
      </c>
      <c r="B147" s="38"/>
      <c r="G147" s="91"/>
    </row>
    <row r="148" spans="1:7" x14ac:dyDescent="0.35">
      <c r="A148" s="545" t="s">
        <v>1684</v>
      </c>
      <c r="B148" s="38"/>
      <c r="G148" s="91"/>
    </row>
    <row r="149" spans="1:7" ht="15" customHeight="1" x14ac:dyDescent="0.35">
      <c r="A149" s="40"/>
      <c r="B149" s="41" t="s">
        <v>554</v>
      </c>
      <c r="C149" s="40" t="s">
        <v>429</v>
      </c>
      <c r="D149" s="40" t="s">
        <v>430</v>
      </c>
      <c r="E149" s="42"/>
      <c r="F149" s="110" t="s">
        <v>395</v>
      </c>
      <c r="G149" s="110"/>
    </row>
    <row r="150" spans="1:7" x14ac:dyDescent="0.35">
      <c r="A150" s="22" t="s">
        <v>555</v>
      </c>
      <c r="B150" s="22" t="s">
        <v>556</v>
      </c>
      <c r="C150" s="97">
        <v>0.9613399470398406</v>
      </c>
      <c r="D150" s="97">
        <v>0.62725507673311753</v>
      </c>
      <c r="E150" s="100"/>
      <c r="F150" s="91">
        <v>0.95295304899374622</v>
      </c>
    </row>
    <row r="151" spans="1:7" x14ac:dyDescent="0.35">
      <c r="A151" s="22" t="s">
        <v>557</v>
      </c>
      <c r="B151" s="22" t="s">
        <v>558</v>
      </c>
      <c r="C151" s="97">
        <v>3.8660052960159501E-2</v>
      </c>
      <c r="D151" s="97">
        <v>0.37274492326688247</v>
      </c>
      <c r="E151" s="100"/>
      <c r="F151" s="91">
        <v>4.7046951006253834E-2</v>
      </c>
    </row>
    <row r="152" spans="1:7" x14ac:dyDescent="0.35">
      <c r="A152" s="22" t="s">
        <v>559</v>
      </c>
      <c r="B152" s="22" t="s">
        <v>85</v>
      </c>
      <c r="C152" s="91"/>
      <c r="D152" s="92"/>
      <c r="E152" s="20"/>
      <c r="F152" s="91">
        <v>0</v>
      </c>
    </row>
    <row r="153" spans="1:7" hidden="1" outlineLevel="1" x14ac:dyDescent="0.35">
      <c r="A153" s="22" t="s">
        <v>560</v>
      </c>
      <c r="E153" s="20"/>
    </row>
    <row r="154" spans="1:7" hidden="1" outlineLevel="1" x14ac:dyDescent="0.35">
      <c r="A154" s="22" t="s">
        <v>561</v>
      </c>
      <c r="E154" s="20"/>
    </row>
    <row r="155" spans="1:7" hidden="1" outlineLevel="1" x14ac:dyDescent="0.35">
      <c r="A155" s="22" t="s">
        <v>562</v>
      </c>
      <c r="E155" s="20"/>
    </row>
    <row r="156" spans="1:7" hidden="1" outlineLevel="1" x14ac:dyDescent="0.35">
      <c r="A156" s="22" t="s">
        <v>563</v>
      </c>
      <c r="E156" s="20"/>
    </row>
    <row r="157" spans="1:7" hidden="1" outlineLevel="1" x14ac:dyDescent="0.35">
      <c r="A157" s="22" t="s">
        <v>564</v>
      </c>
      <c r="E157" s="20"/>
    </row>
    <row r="158" spans="1:7" hidden="1" outlineLevel="1" x14ac:dyDescent="0.35">
      <c r="A158" s="22" t="s">
        <v>565</v>
      </c>
      <c r="E158" s="20"/>
    </row>
    <row r="159" spans="1:7" ht="15" customHeight="1" collapsed="1" x14ac:dyDescent="0.35">
      <c r="A159" s="40"/>
      <c r="B159" s="41" t="s">
        <v>566</v>
      </c>
      <c r="C159" s="40" t="s">
        <v>429</v>
      </c>
      <c r="D159" s="40" t="s">
        <v>430</v>
      </c>
      <c r="E159" s="42"/>
      <c r="F159" s="110" t="s">
        <v>395</v>
      </c>
      <c r="G159" s="110"/>
    </row>
    <row r="160" spans="1:7" x14ac:dyDescent="0.35">
      <c r="A160" s="22" t="s">
        <v>567</v>
      </c>
      <c r="B160" s="22" t="s">
        <v>568</v>
      </c>
      <c r="C160" s="97">
        <v>2.6697658920488636E-2</v>
      </c>
      <c r="D160" s="97">
        <v>0</v>
      </c>
      <c r="E160" s="20"/>
      <c r="F160" s="91">
        <v>2.6027814474111902E-2</v>
      </c>
    </row>
    <row r="161" spans="1:7" x14ac:dyDescent="0.35">
      <c r="A161" s="22" t="s">
        <v>569</v>
      </c>
      <c r="B161" s="22" t="s">
        <v>570</v>
      </c>
      <c r="C161" s="97">
        <v>0.9733023410795113</v>
      </c>
      <c r="D161" s="97">
        <v>1</v>
      </c>
      <c r="E161" s="20"/>
      <c r="F161" s="91">
        <v>0.97397218552588805</v>
      </c>
    </row>
    <row r="162" spans="1:7" x14ac:dyDescent="0.35">
      <c r="A162" s="22" t="s">
        <v>571</v>
      </c>
      <c r="B162" s="22" t="s">
        <v>85</v>
      </c>
      <c r="C162" s="91"/>
      <c r="E162" s="20"/>
      <c r="F162" s="91">
        <v>0</v>
      </c>
    </row>
    <row r="163" spans="1:7" hidden="1" outlineLevel="1" x14ac:dyDescent="0.35">
      <c r="A163" s="22" t="s">
        <v>572</v>
      </c>
      <c r="E163" s="20"/>
    </row>
    <row r="164" spans="1:7" hidden="1" outlineLevel="1" x14ac:dyDescent="0.35">
      <c r="A164" s="22" t="s">
        <v>573</v>
      </c>
      <c r="E164" s="20"/>
    </row>
    <row r="165" spans="1:7" hidden="1" outlineLevel="1" x14ac:dyDescent="0.35">
      <c r="A165" s="22" t="s">
        <v>574</v>
      </c>
      <c r="E165" s="20"/>
    </row>
    <row r="166" spans="1:7" hidden="1" outlineLevel="1" x14ac:dyDescent="0.35">
      <c r="A166" s="22" t="s">
        <v>575</v>
      </c>
      <c r="E166" s="20"/>
    </row>
    <row r="167" spans="1:7" hidden="1" outlineLevel="1" x14ac:dyDescent="0.35">
      <c r="A167" s="22" t="s">
        <v>576</v>
      </c>
      <c r="E167" s="20"/>
    </row>
    <row r="168" spans="1:7" hidden="1" outlineLevel="1" x14ac:dyDescent="0.35">
      <c r="A168" s="22" t="s">
        <v>577</v>
      </c>
      <c r="E168" s="20"/>
    </row>
    <row r="169" spans="1:7" ht="15" customHeight="1" collapsed="1" x14ac:dyDescent="0.35">
      <c r="A169" s="40"/>
      <c r="B169" s="41" t="s">
        <v>578</v>
      </c>
      <c r="C169" s="40" t="s">
        <v>429</v>
      </c>
      <c r="D169" s="40" t="s">
        <v>430</v>
      </c>
      <c r="E169" s="42"/>
      <c r="F169" s="110" t="s">
        <v>395</v>
      </c>
      <c r="G169" s="110"/>
    </row>
    <row r="170" spans="1:7" x14ac:dyDescent="0.35">
      <c r="A170" s="22" t="s">
        <v>579</v>
      </c>
      <c r="B170" s="18" t="s">
        <v>580</v>
      </c>
      <c r="C170" s="97">
        <v>1.1670569707267039E-2</v>
      </c>
      <c r="D170" s="97">
        <v>5.6402567236277677E-3</v>
      </c>
      <c r="E170" s="100"/>
      <c r="F170" s="91">
        <v>1.1519184162230576E-2</v>
      </c>
    </row>
    <row r="171" spans="1:7" x14ac:dyDescent="0.35">
      <c r="A171" s="22" t="s">
        <v>581</v>
      </c>
      <c r="B171" s="18" t="s">
        <v>582</v>
      </c>
      <c r="C171" s="97">
        <v>3.8142635414125888E-3</v>
      </c>
      <c r="D171" s="97">
        <v>3.785503445420163E-2</v>
      </c>
      <c r="E171" s="100"/>
      <c r="F171" s="91">
        <v>4.6688262601430192E-3</v>
      </c>
    </row>
    <row r="172" spans="1:7" x14ac:dyDescent="0.35">
      <c r="A172" s="22" t="s">
        <v>583</v>
      </c>
      <c r="B172" s="18" t="s">
        <v>584</v>
      </c>
      <c r="C172" s="97">
        <v>3.8805147791019317E-3</v>
      </c>
      <c r="D172" s="97">
        <v>0.1975124993889161</v>
      </c>
      <c r="E172" s="91"/>
      <c r="F172" s="91">
        <v>8.7414703557326875E-3</v>
      </c>
    </row>
    <row r="173" spans="1:7" x14ac:dyDescent="0.35">
      <c r="A173" s="22" t="s">
        <v>585</v>
      </c>
      <c r="B173" s="18" t="s">
        <v>586</v>
      </c>
      <c r="C173" s="97">
        <v>1.2040721187415738E-2</v>
      </c>
      <c r="D173" s="97">
        <v>0.31358629321158715</v>
      </c>
      <c r="E173" s="91"/>
      <c r="F173" s="91">
        <v>1.9610749625087943E-2</v>
      </c>
    </row>
    <row r="174" spans="1:7" x14ac:dyDescent="0.35">
      <c r="A174" s="22" t="s">
        <v>587</v>
      </c>
      <c r="B174" s="18" t="s">
        <v>588</v>
      </c>
      <c r="C174" s="97">
        <v>0.96859393078480271</v>
      </c>
      <c r="D174" s="97">
        <v>0.44540591622166731</v>
      </c>
      <c r="E174" s="91"/>
      <c r="F174" s="91">
        <v>0.95545976959680579</v>
      </c>
    </row>
    <row r="175" spans="1:7" outlineLevel="1" x14ac:dyDescent="0.35">
      <c r="A175" s="22" t="s">
        <v>589</v>
      </c>
      <c r="B175" s="18"/>
    </row>
    <row r="176" spans="1:7" outlineLevel="1" x14ac:dyDescent="0.35">
      <c r="A176" s="22" t="s">
        <v>590</v>
      </c>
      <c r="B176" s="18"/>
    </row>
    <row r="177" spans="1:7" outlineLevel="1" x14ac:dyDescent="0.35">
      <c r="A177" s="22" t="s">
        <v>591</v>
      </c>
      <c r="B177" s="18"/>
    </row>
    <row r="178" spans="1:7" outlineLevel="1" x14ac:dyDescent="0.35">
      <c r="A178" s="22" t="s">
        <v>592</v>
      </c>
      <c r="B178" s="18"/>
    </row>
    <row r="179" spans="1:7" ht="15" customHeight="1" x14ac:dyDescent="0.35">
      <c r="A179" s="40"/>
      <c r="B179" s="41" t="s">
        <v>593</v>
      </c>
      <c r="C179" s="40" t="s">
        <v>1294</v>
      </c>
      <c r="D179" s="40" t="s">
        <v>1295</v>
      </c>
      <c r="E179" s="42"/>
      <c r="F179" s="40" t="s">
        <v>1296</v>
      </c>
      <c r="G179" s="110"/>
    </row>
    <row r="180" spans="1:7" x14ac:dyDescent="0.35">
      <c r="A180" s="22" t="s">
        <v>594</v>
      </c>
      <c r="B180" s="22" t="s">
        <v>595</v>
      </c>
      <c r="C180" s="91">
        <v>8.824262776430572E-3</v>
      </c>
      <c r="D180" s="91">
        <v>0</v>
      </c>
      <c r="E180" s="20"/>
      <c r="F180" s="91">
        <v>8.824262776430572E-3</v>
      </c>
    </row>
    <row r="181" spans="1:7" outlineLevel="1" x14ac:dyDescent="0.35">
      <c r="A181" s="22" t="s">
        <v>596</v>
      </c>
      <c r="E181" s="20"/>
    </row>
    <row r="182" spans="1:7" outlineLevel="1" x14ac:dyDescent="0.35">
      <c r="A182" s="22" t="s">
        <v>597</v>
      </c>
      <c r="E182" s="20"/>
    </row>
    <row r="183" spans="1:7" outlineLevel="1" x14ac:dyDescent="0.35">
      <c r="A183" s="22" t="s">
        <v>598</v>
      </c>
      <c r="E183" s="20"/>
    </row>
    <row r="184" spans="1:7" outlineLevel="1" x14ac:dyDescent="0.35">
      <c r="A184" s="22" t="s">
        <v>599</v>
      </c>
      <c r="E184" s="20"/>
    </row>
    <row r="185" spans="1:7" ht="18.5" x14ac:dyDescent="0.35">
      <c r="A185" s="69"/>
      <c r="B185" s="70" t="s">
        <v>392</v>
      </c>
      <c r="C185" s="69"/>
      <c r="D185" s="69"/>
      <c r="E185" s="69"/>
      <c r="F185" s="118"/>
      <c r="G185" s="118"/>
    </row>
    <row r="186" spans="1:7" ht="15" customHeight="1" x14ac:dyDescent="0.35">
      <c r="A186" s="40"/>
      <c r="B186" s="41" t="s">
        <v>600</v>
      </c>
      <c r="C186" s="40" t="s">
        <v>601</v>
      </c>
      <c r="D186" s="40" t="s">
        <v>602</v>
      </c>
      <c r="E186" s="42"/>
      <c r="F186" s="113" t="s">
        <v>429</v>
      </c>
      <c r="G186" s="113" t="s">
        <v>603</v>
      </c>
    </row>
    <row r="187" spans="1:7" x14ac:dyDescent="0.35">
      <c r="A187" s="22" t="s">
        <v>604</v>
      </c>
      <c r="B187" s="38" t="s">
        <v>605</v>
      </c>
      <c r="C187" s="668">
        <v>71.273116564159622</v>
      </c>
      <c r="D187" s="90">
        <v>285834</v>
      </c>
      <c r="E187" s="35"/>
      <c r="F187" s="105"/>
      <c r="G187" s="105"/>
    </row>
    <row r="188" spans="1:7" x14ac:dyDescent="0.35">
      <c r="A188" s="35"/>
      <c r="B188" s="71"/>
      <c r="C188" s="35"/>
      <c r="D188" s="35"/>
      <c r="E188" s="35"/>
      <c r="F188" s="105"/>
      <c r="G188" s="105"/>
    </row>
    <row r="189" spans="1:7" x14ac:dyDescent="0.35">
      <c r="B189" s="38" t="s">
        <v>606</v>
      </c>
      <c r="C189" s="35"/>
      <c r="D189" s="35"/>
      <c r="E189" s="35"/>
      <c r="F189" s="105"/>
      <c r="G189" s="105"/>
    </row>
    <row r="190" spans="1:7" x14ac:dyDescent="0.35">
      <c r="A190" s="22" t="s">
        <v>607</v>
      </c>
      <c r="B190" s="38" t="s">
        <v>1165</v>
      </c>
      <c r="C190" s="668">
        <v>17630.499132490011</v>
      </c>
      <c r="D190" s="90">
        <v>276788</v>
      </c>
      <c r="E190" s="35"/>
      <c r="F190" s="97">
        <v>0.86541616835422808</v>
      </c>
      <c r="G190" s="97">
        <v>0.96835226040289124</v>
      </c>
    </row>
    <row r="191" spans="1:7" x14ac:dyDescent="0.35">
      <c r="A191" s="22" t="s">
        <v>608</v>
      </c>
      <c r="B191" s="38" t="s">
        <v>1166</v>
      </c>
      <c r="C191" s="668">
        <v>2045.523813229999</v>
      </c>
      <c r="D191" s="90">
        <v>8347</v>
      </c>
      <c r="E191" s="35"/>
      <c r="F191" s="97">
        <v>0.10040721861700465</v>
      </c>
      <c r="G191" s="97">
        <v>2.9202264251278715E-2</v>
      </c>
    </row>
    <row r="192" spans="1:7" x14ac:dyDescent="0.35">
      <c r="A192" s="22" t="s">
        <v>609</v>
      </c>
      <c r="B192" s="38" t="s">
        <v>1167</v>
      </c>
      <c r="C192" s="668">
        <v>201.42508517000002</v>
      </c>
      <c r="D192" s="90">
        <v>426</v>
      </c>
      <c r="E192" s="35"/>
      <c r="F192" s="97">
        <v>9.887214429284634E-3</v>
      </c>
      <c r="G192" s="97">
        <v>1.4903755326518189E-3</v>
      </c>
    </row>
    <row r="193" spans="1:7" x14ac:dyDescent="0.35">
      <c r="A193" s="22" t="s">
        <v>610</v>
      </c>
      <c r="B193" s="38" t="s">
        <v>1168</v>
      </c>
      <c r="C193" s="668">
        <v>82.310760600000009</v>
      </c>
      <c r="D193" s="90">
        <v>120</v>
      </c>
      <c r="E193" s="35"/>
      <c r="F193" s="97">
        <v>4.0403316161085733E-3</v>
      </c>
      <c r="G193" s="97">
        <v>4.1982409370473772E-4</v>
      </c>
    </row>
    <row r="194" spans="1:7" x14ac:dyDescent="0.35">
      <c r="A194" s="22" t="s">
        <v>611</v>
      </c>
      <c r="B194" s="38" t="s">
        <v>1169</v>
      </c>
      <c r="C194" s="668">
        <v>52.111431200000013</v>
      </c>
      <c r="D194" s="90">
        <v>59</v>
      </c>
      <c r="E194" s="35"/>
      <c r="F194" s="97">
        <v>2.5579579328784234E-3</v>
      </c>
      <c r="G194" s="97">
        <v>2.0641351273816271E-4</v>
      </c>
    </row>
    <row r="195" spans="1:7" x14ac:dyDescent="0.35">
      <c r="A195" s="22" t="s">
        <v>612</v>
      </c>
      <c r="B195" s="38" t="s">
        <v>1170</v>
      </c>
      <c r="C195" s="668">
        <v>360.40819916814809</v>
      </c>
      <c r="D195" s="90">
        <v>94</v>
      </c>
      <c r="E195" s="35"/>
      <c r="F195" s="97">
        <v>1.7691109050495448E-2</v>
      </c>
      <c r="G195" s="97">
        <v>3.2886220673537786E-4</v>
      </c>
    </row>
    <row r="196" spans="1:7" x14ac:dyDescent="0.35">
      <c r="A196" s="22" t="s">
        <v>613</v>
      </c>
      <c r="B196" s="38"/>
      <c r="E196" s="35"/>
      <c r="F196" s="101"/>
      <c r="G196" s="101"/>
    </row>
    <row r="197" spans="1:7" x14ac:dyDescent="0.35">
      <c r="A197" s="22" t="s">
        <v>614</v>
      </c>
      <c r="B197" s="38"/>
      <c r="E197" s="35"/>
      <c r="F197" s="101"/>
      <c r="G197" s="101"/>
    </row>
    <row r="198" spans="1:7" hidden="1" x14ac:dyDescent="0.35">
      <c r="A198" s="22" t="s">
        <v>615</v>
      </c>
      <c r="B198" s="38"/>
      <c r="E198" s="35"/>
      <c r="F198" s="101"/>
      <c r="G198" s="101"/>
    </row>
    <row r="199" spans="1:7" hidden="1" x14ac:dyDescent="0.35">
      <c r="A199" s="22" t="s">
        <v>616</v>
      </c>
      <c r="B199" s="38"/>
      <c r="E199" s="38"/>
      <c r="F199" s="101"/>
      <c r="G199" s="101"/>
    </row>
    <row r="200" spans="1:7" hidden="1" x14ac:dyDescent="0.35">
      <c r="A200" s="22" t="s">
        <v>617</v>
      </c>
      <c r="B200" s="38"/>
      <c r="E200" s="38"/>
      <c r="F200" s="101"/>
      <c r="G200" s="101"/>
    </row>
    <row r="201" spans="1:7" hidden="1" x14ac:dyDescent="0.35">
      <c r="A201" s="22" t="s">
        <v>618</v>
      </c>
      <c r="B201" s="38"/>
      <c r="E201" s="38"/>
      <c r="F201" s="101"/>
      <c r="G201" s="101"/>
    </row>
    <row r="202" spans="1:7" hidden="1" x14ac:dyDescent="0.35">
      <c r="A202" s="22" t="s">
        <v>619</v>
      </c>
      <c r="B202" s="38"/>
      <c r="E202" s="38"/>
      <c r="F202" s="101"/>
      <c r="G202" s="101"/>
    </row>
    <row r="203" spans="1:7" hidden="1" x14ac:dyDescent="0.35">
      <c r="A203" s="22" t="s">
        <v>620</v>
      </c>
      <c r="B203" s="38"/>
      <c r="E203" s="38"/>
      <c r="F203" s="101"/>
      <c r="G203" s="101"/>
    </row>
    <row r="204" spans="1:7" hidden="1" x14ac:dyDescent="0.35">
      <c r="A204" s="22" t="s">
        <v>621</v>
      </c>
      <c r="B204" s="38"/>
      <c r="E204" s="38"/>
      <c r="F204" s="101"/>
      <c r="G204" s="101"/>
    </row>
    <row r="205" spans="1:7" hidden="1" x14ac:dyDescent="0.35">
      <c r="A205" s="22" t="s">
        <v>622</v>
      </c>
      <c r="B205" s="38"/>
      <c r="F205" s="101"/>
      <c r="G205" s="101"/>
    </row>
    <row r="206" spans="1:7" hidden="1" x14ac:dyDescent="0.35">
      <c r="A206" s="22" t="s">
        <v>623</v>
      </c>
      <c r="B206" s="38"/>
      <c r="E206" s="57"/>
      <c r="F206" s="101"/>
      <c r="G206" s="101"/>
    </row>
    <row r="207" spans="1:7" hidden="1" x14ac:dyDescent="0.35">
      <c r="A207" s="22" t="s">
        <v>624</v>
      </c>
      <c r="B207" s="38"/>
      <c r="E207" s="57"/>
      <c r="F207" s="101"/>
      <c r="G207" s="101"/>
    </row>
    <row r="208" spans="1:7" hidden="1" x14ac:dyDescent="0.35">
      <c r="A208" s="22" t="s">
        <v>625</v>
      </c>
      <c r="B208" s="38"/>
      <c r="E208" s="57"/>
      <c r="F208" s="101"/>
      <c r="G208" s="101"/>
    </row>
    <row r="209" spans="1:7" hidden="1" x14ac:dyDescent="0.35">
      <c r="A209" s="22" t="s">
        <v>626</v>
      </c>
      <c r="B209" s="38"/>
      <c r="E209" s="57"/>
      <c r="F209" s="101"/>
      <c r="G209" s="101"/>
    </row>
    <row r="210" spans="1:7" hidden="1" x14ac:dyDescent="0.35">
      <c r="A210" s="22" t="s">
        <v>627</v>
      </c>
      <c r="B210" s="38"/>
      <c r="E210" s="57"/>
      <c r="F210" s="101"/>
      <c r="G210" s="101"/>
    </row>
    <row r="211" spans="1:7" hidden="1" x14ac:dyDescent="0.35">
      <c r="A211" s="22" t="s">
        <v>628</v>
      </c>
      <c r="B211" s="38"/>
      <c r="E211" s="57"/>
      <c r="F211" s="101"/>
      <c r="G211" s="101"/>
    </row>
    <row r="212" spans="1:7" x14ac:dyDescent="0.35">
      <c r="A212" s="22" t="s">
        <v>629</v>
      </c>
      <c r="B212" s="38"/>
      <c r="E212" s="57"/>
      <c r="F212" s="101"/>
      <c r="G212" s="101"/>
    </row>
    <row r="213" spans="1:7" x14ac:dyDescent="0.35">
      <c r="A213" s="22" t="s">
        <v>630</v>
      </c>
      <c r="B213" s="38"/>
      <c r="E213" s="57"/>
      <c r="F213" s="101"/>
      <c r="G213" s="101"/>
    </row>
    <row r="214" spans="1:7" x14ac:dyDescent="0.35">
      <c r="A214" s="22" t="s">
        <v>631</v>
      </c>
      <c r="B214" s="49" t="s">
        <v>87</v>
      </c>
      <c r="C214" s="677">
        <f>SUM(C190:C213)</f>
        <v>20372.278421858162</v>
      </c>
      <c r="D214" s="47">
        <f>SUM(D190:D213)</f>
        <v>285834</v>
      </c>
      <c r="E214" s="57"/>
      <c r="F214" s="102">
        <f>SUM(F190:F213)</f>
        <v>0.99999999999999978</v>
      </c>
      <c r="G214" s="102">
        <f>SUM(G190:G213)</f>
        <v>1.0000000000000002</v>
      </c>
    </row>
    <row r="215" spans="1:7" ht="15" customHeight="1" x14ac:dyDescent="0.35">
      <c r="A215" s="40"/>
      <c r="B215" s="41" t="s">
        <v>632</v>
      </c>
      <c r="C215" s="40" t="s">
        <v>601</v>
      </c>
      <c r="D215" s="40" t="s">
        <v>602</v>
      </c>
      <c r="E215" s="42"/>
      <c r="F215" s="113" t="s">
        <v>429</v>
      </c>
      <c r="G215" s="113" t="s">
        <v>603</v>
      </c>
    </row>
    <row r="216" spans="1:7" x14ac:dyDescent="0.35">
      <c r="A216" s="22" t="s">
        <v>633</v>
      </c>
      <c r="B216" s="22" t="s">
        <v>634</v>
      </c>
      <c r="C216" s="91">
        <v>0.65557141416348585</v>
      </c>
      <c r="G216" s="91"/>
    </row>
    <row r="217" spans="1:7" x14ac:dyDescent="0.35">
      <c r="G217" s="91"/>
    </row>
    <row r="218" spans="1:7" x14ac:dyDescent="0.35">
      <c r="B218" s="38" t="s">
        <v>635</v>
      </c>
      <c r="G218" s="91"/>
    </row>
    <row r="219" spans="1:7" x14ac:dyDescent="0.35">
      <c r="A219" s="22" t="s">
        <v>636</v>
      </c>
      <c r="B219" s="22" t="s">
        <v>637</v>
      </c>
      <c r="C219" s="668">
        <v>2975.9275743399976</v>
      </c>
      <c r="D219" s="90">
        <v>92377</v>
      </c>
      <c r="F219" s="97">
        <v>0.14607730724645016</v>
      </c>
      <c r="G219" s="97">
        <v>0.32318408586802128</v>
      </c>
    </row>
    <row r="220" spans="1:7" x14ac:dyDescent="0.35">
      <c r="A220" s="22" t="s">
        <v>638</v>
      </c>
      <c r="B220" s="22" t="s">
        <v>639</v>
      </c>
      <c r="C220" s="668">
        <v>1624.7030035481489</v>
      </c>
      <c r="D220" s="90">
        <v>22120</v>
      </c>
      <c r="F220" s="97">
        <v>7.9750677361887401E-2</v>
      </c>
      <c r="G220" s="97">
        <v>7.7387574606239989E-2</v>
      </c>
    </row>
    <row r="221" spans="1:7" x14ac:dyDescent="0.35">
      <c r="A221" s="22" t="s">
        <v>640</v>
      </c>
      <c r="B221" s="22" t="s">
        <v>641</v>
      </c>
      <c r="C221" s="668">
        <v>1933.3233891699992</v>
      </c>
      <c r="D221" s="90">
        <v>27366</v>
      </c>
      <c r="F221" s="97">
        <v>9.489971367638822E-2</v>
      </c>
      <c r="G221" s="97">
        <v>9.5740884569365442E-2</v>
      </c>
    </row>
    <row r="222" spans="1:7" x14ac:dyDescent="0.35">
      <c r="A222" s="22" t="s">
        <v>642</v>
      </c>
      <c r="B222" s="22" t="s">
        <v>643</v>
      </c>
      <c r="C222" s="668">
        <v>3458.9106485099915</v>
      </c>
      <c r="D222" s="90">
        <v>42947</v>
      </c>
      <c r="F222" s="97">
        <v>0.16978516476580274</v>
      </c>
      <c r="G222" s="97">
        <v>0.15025154460281143</v>
      </c>
    </row>
    <row r="223" spans="1:7" x14ac:dyDescent="0.35">
      <c r="A223" s="22" t="s">
        <v>644</v>
      </c>
      <c r="B223" s="22" t="s">
        <v>645</v>
      </c>
      <c r="C223" s="668">
        <v>5545.509890420004</v>
      </c>
      <c r="D223" s="90">
        <v>60290</v>
      </c>
      <c r="F223" s="97">
        <v>0.27220862466075618</v>
      </c>
      <c r="G223" s="97">
        <v>0.21092662174548865</v>
      </c>
    </row>
    <row r="224" spans="1:7" x14ac:dyDescent="0.35">
      <c r="A224" s="22" t="s">
        <v>646</v>
      </c>
      <c r="B224" s="22" t="s">
        <v>647</v>
      </c>
      <c r="C224" s="668">
        <v>3511.1590216699951</v>
      </c>
      <c r="D224" s="90">
        <v>32751</v>
      </c>
      <c r="F224" s="97">
        <v>0.17234984467435654</v>
      </c>
      <c r="G224" s="97">
        <v>0.11458049077436554</v>
      </c>
    </row>
    <row r="225" spans="1:7" x14ac:dyDescent="0.35">
      <c r="A225" s="22" t="s">
        <v>648</v>
      </c>
      <c r="B225" s="22" t="s">
        <v>649</v>
      </c>
      <c r="C225" s="668">
        <v>795.81595518999995</v>
      </c>
      <c r="D225" s="90">
        <v>5200</v>
      </c>
      <c r="F225" s="97">
        <v>3.9063669694212551E-2</v>
      </c>
      <c r="G225" s="97">
        <v>1.8192377393871969E-2</v>
      </c>
    </row>
    <row r="226" spans="1:7" x14ac:dyDescent="0.35">
      <c r="A226" s="22" t="s">
        <v>650</v>
      </c>
      <c r="B226" s="22" t="s">
        <v>651</v>
      </c>
      <c r="C226" s="668">
        <v>526.92893900999957</v>
      </c>
      <c r="D226" s="90">
        <v>2783</v>
      </c>
      <c r="F226" s="97">
        <v>2.5864997920146179E-2</v>
      </c>
      <c r="G226" s="97">
        <v>9.7364204398357086E-3</v>
      </c>
    </row>
    <row r="227" spans="1:7" x14ac:dyDescent="0.35">
      <c r="A227" s="22" t="s">
        <v>652</v>
      </c>
      <c r="B227" s="49" t="s">
        <v>87</v>
      </c>
      <c r="C227" s="668">
        <f>SUM(C219:C226)</f>
        <v>20372.278421858136</v>
      </c>
      <c r="D227" s="90">
        <f>SUM(D219:D226)</f>
        <v>285834</v>
      </c>
      <c r="F227" s="97">
        <f>SUM(F219:F226)</f>
        <v>1</v>
      </c>
      <c r="G227" s="97">
        <f>SUM(G219:G226)</f>
        <v>0.99999999999999989</v>
      </c>
    </row>
    <row r="228" spans="1:7" hidden="1" outlineLevel="1" x14ac:dyDescent="0.35">
      <c r="A228" s="22" t="s">
        <v>653</v>
      </c>
      <c r="B228" s="51" t="s">
        <v>654</v>
      </c>
      <c r="F228" s="101">
        <f t="shared" ref="F228:F233" si="1">IF($C$227=0,"",IF(C228="[for completion]","",C228/$C$227))</f>
        <v>0</v>
      </c>
      <c r="G228" s="101">
        <f t="shared" ref="G228:G233" si="2">IF($D$227=0,"",IF(D228="[for completion]","",D228/$D$227))</f>
        <v>0</v>
      </c>
    </row>
    <row r="229" spans="1:7" hidden="1" outlineLevel="1" x14ac:dyDescent="0.35">
      <c r="A229" s="22" t="s">
        <v>655</v>
      </c>
      <c r="B229" s="51" t="s">
        <v>656</v>
      </c>
      <c r="F229" s="101">
        <f t="shared" si="1"/>
        <v>0</v>
      </c>
      <c r="G229" s="101">
        <f t="shared" si="2"/>
        <v>0</v>
      </c>
    </row>
    <row r="230" spans="1:7" hidden="1" outlineLevel="1" x14ac:dyDescent="0.35">
      <c r="A230" s="22" t="s">
        <v>657</v>
      </c>
      <c r="B230" s="51" t="s">
        <v>658</v>
      </c>
      <c r="F230" s="101">
        <f t="shared" si="1"/>
        <v>0</v>
      </c>
      <c r="G230" s="101">
        <f t="shared" si="2"/>
        <v>0</v>
      </c>
    </row>
    <row r="231" spans="1:7" hidden="1" outlineLevel="1" x14ac:dyDescent="0.35">
      <c r="A231" s="22" t="s">
        <v>659</v>
      </c>
      <c r="B231" s="51" t="s">
        <v>660</v>
      </c>
      <c r="F231" s="101">
        <f t="shared" si="1"/>
        <v>0</v>
      </c>
      <c r="G231" s="101">
        <f t="shared" si="2"/>
        <v>0</v>
      </c>
    </row>
    <row r="232" spans="1:7" hidden="1" outlineLevel="1" x14ac:dyDescent="0.35">
      <c r="A232" s="22" t="s">
        <v>661</v>
      </c>
      <c r="B232" s="51" t="s">
        <v>662</v>
      </c>
      <c r="F232" s="101">
        <f t="shared" si="1"/>
        <v>0</v>
      </c>
      <c r="G232" s="101">
        <f t="shared" si="2"/>
        <v>0</v>
      </c>
    </row>
    <row r="233" spans="1:7" hidden="1" outlineLevel="1" x14ac:dyDescent="0.35">
      <c r="A233" s="22" t="s">
        <v>663</v>
      </c>
      <c r="B233" s="51" t="s">
        <v>664</v>
      </c>
      <c r="F233" s="101">
        <f t="shared" si="1"/>
        <v>0</v>
      </c>
      <c r="G233" s="101">
        <f t="shared" si="2"/>
        <v>0</v>
      </c>
    </row>
    <row r="234" spans="1:7" hidden="1" outlineLevel="1" x14ac:dyDescent="0.35">
      <c r="A234" s="22" t="s">
        <v>665</v>
      </c>
      <c r="B234" s="51"/>
      <c r="F234" s="101"/>
      <c r="G234" s="101"/>
    </row>
    <row r="235" spans="1:7" hidden="1" outlineLevel="1" x14ac:dyDescent="0.35">
      <c r="A235" s="22" t="s">
        <v>666</v>
      </c>
      <c r="B235" s="51"/>
      <c r="F235" s="101"/>
      <c r="G235" s="101"/>
    </row>
    <row r="236" spans="1:7" hidden="1" outlineLevel="1" x14ac:dyDescent="0.35">
      <c r="A236" s="22" t="s">
        <v>667</v>
      </c>
      <c r="B236" s="51"/>
      <c r="F236" s="101"/>
      <c r="G236" s="101"/>
    </row>
    <row r="237" spans="1:7" ht="15" customHeight="1" collapsed="1" x14ac:dyDescent="0.35">
      <c r="A237" s="40"/>
      <c r="B237" s="41" t="s">
        <v>668</v>
      </c>
      <c r="C237" s="40" t="s">
        <v>601</v>
      </c>
      <c r="D237" s="40" t="s">
        <v>602</v>
      </c>
      <c r="E237" s="42"/>
      <c r="F237" s="113" t="s">
        <v>429</v>
      </c>
      <c r="G237" s="113" t="s">
        <v>603</v>
      </c>
    </row>
    <row r="238" spans="1:7" x14ac:dyDescent="0.35">
      <c r="A238" s="22" t="s">
        <v>669</v>
      </c>
      <c r="B238" s="22" t="s">
        <v>634</v>
      </c>
      <c r="C238" s="513">
        <v>0.59619119576701074</v>
      </c>
      <c r="G238" s="91"/>
    </row>
    <row r="239" spans="1:7" x14ac:dyDescent="0.35">
      <c r="C239" s="35"/>
      <c r="G239" s="91"/>
    </row>
    <row r="240" spans="1:7" x14ac:dyDescent="0.35">
      <c r="B240" s="38" t="s">
        <v>635</v>
      </c>
      <c r="G240" s="91"/>
    </row>
    <row r="241" spans="1:7" x14ac:dyDescent="0.35">
      <c r="A241" s="22" t="s">
        <v>670</v>
      </c>
      <c r="B241" s="22" t="s">
        <v>637</v>
      </c>
      <c r="C241" s="668">
        <v>3914.4137232600096</v>
      </c>
      <c r="D241" s="90">
        <v>106551</v>
      </c>
      <c r="F241" s="101">
        <v>0.19214413047978457</v>
      </c>
      <c r="G241" s="101">
        <v>0.37277230840277925</v>
      </c>
    </row>
    <row r="242" spans="1:7" x14ac:dyDescent="0.35">
      <c r="A242" s="22" t="s">
        <v>671</v>
      </c>
      <c r="B242" s="22" t="s">
        <v>639</v>
      </c>
      <c r="C242" s="668">
        <v>2300.7913944081483</v>
      </c>
      <c r="D242" s="90">
        <v>28620</v>
      </c>
      <c r="F242" s="101">
        <v>0.11293736256517818</v>
      </c>
      <c r="G242" s="101">
        <v>0.10012804634857994</v>
      </c>
    </row>
    <row r="243" spans="1:7" x14ac:dyDescent="0.35">
      <c r="A243" s="22" t="s">
        <v>672</v>
      </c>
      <c r="B243" s="22" t="s">
        <v>641</v>
      </c>
      <c r="C243" s="668">
        <v>3049.1695388699959</v>
      </c>
      <c r="D243" s="90">
        <v>36380</v>
      </c>
      <c r="F243" s="101">
        <v>0.14967248511577547</v>
      </c>
      <c r="G243" s="101">
        <v>0.12727667107481966</v>
      </c>
    </row>
    <row r="244" spans="1:7" x14ac:dyDescent="0.35">
      <c r="A244" s="22" t="s">
        <v>673</v>
      </c>
      <c r="B244" s="22" t="s">
        <v>643</v>
      </c>
      <c r="C244" s="668">
        <v>3962.3320082199871</v>
      </c>
      <c r="D244" s="90">
        <v>43348</v>
      </c>
      <c r="F244" s="101">
        <v>0.1944962623311029</v>
      </c>
      <c r="G244" s="101">
        <v>0.15165445678260808</v>
      </c>
    </row>
    <row r="245" spans="1:7" x14ac:dyDescent="0.35">
      <c r="A245" s="22" t="s">
        <v>674</v>
      </c>
      <c r="B245" s="22" t="s">
        <v>645</v>
      </c>
      <c r="C245" s="668">
        <v>3517.0777450499995</v>
      </c>
      <c r="D245" s="90">
        <v>36901</v>
      </c>
      <c r="F245" s="101">
        <v>0.17264037297253912</v>
      </c>
      <c r="G245" s="101">
        <v>0.12909940734832107</v>
      </c>
    </row>
    <row r="246" spans="1:7" x14ac:dyDescent="0.35">
      <c r="A246" s="22" t="s">
        <v>675</v>
      </c>
      <c r="B246" s="22" t="s">
        <v>647</v>
      </c>
      <c r="C246" s="668">
        <v>2238.8890851099977</v>
      </c>
      <c r="D246" s="90">
        <v>22036</v>
      </c>
      <c r="F246" s="101">
        <v>0.10989880654231657</v>
      </c>
      <c r="G246" s="101">
        <v>7.7093697740646672E-2</v>
      </c>
    </row>
    <row r="247" spans="1:7" x14ac:dyDescent="0.35">
      <c r="A247" s="22" t="s">
        <v>676</v>
      </c>
      <c r="B247" s="22" t="s">
        <v>649</v>
      </c>
      <c r="C247" s="668">
        <v>866.98567649999984</v>
      </c>
      <c r="D247" s="90">
        <v>7884</v>
      </c>
      <c r="F247" s="101">
        <v>4.2557128787803149E-2</v>
      </c>
      <c r="G247" s="101">
        <v>2.7582442956401269E-2</v>
      </c>
    </row>
    <row r="248" spans="1:7" x14ac:dyDescent="0.35">
      <c r="A248" s="22" t="s">
        <v>677</v>
      </c>
      <c r="B248" s="22" t="s">
        <v>651</v>
      </c>
      <c r="C248" s="668">
        <v>522.6192504400002</v>
      </c>
      <c r="D248" s="90">
        <v>4114</v>
      </c>
      <c r="F248" s="101">
        <v>2.5653451205500097E-2</v>
      </c>
      <c r="G248" s="101">
        <v>1.4392969345844091E-2</v>
      </c>
    </row>
    <row r="249" spans="1:7" x14ac:dyDescent="0.35">
      <c r="A249" s="22" t="s">
        <v>678</v>
      </c>
      <c r="B249" s="49" t="s">
        <v>87</v>
      </c>
      <c r="C249" s="679">
        <f>SUM(C241:C248)</f>
        <v>20372.278421858136</v>
      </c>
      <c r="D249" s="95">
        <f>SUM(D241:D248)</f>
        <v>285834</v>
      </c>
      <c r="F249" s="97">
        <f>SUM(F241:F248)</f>
        <v>1</v>
      </c>
      <c r="G249" s="97">
        <f>SUM(G241:G248)</f>
        <v>0.99999999999999989</v>
      </c>
    </row>
    <row r="250" spans="1:7" hidden="1" outlineLevel="1" x14ac:dyDescent="0.35">
      <c r="A250" s="22" t="s">
        <v>679</v>
      </c>
      <c r="B250" s="51" t="s">
        <v>654</v>
      </c>
      <c r="F250" s="101">
        <f t="shared" ref="F250:F255" si="3">IF($C$249=0,"",IF(C250="[for completion]","",C250/$C$249))</f>
        <v>0</v>
      </c>
      <c r="G250" s="101">
        <f t="shared" ref="G250:G255" si="4">IF($D$249=0,"",IF(D250="[for completion]","",D250/$D$249))</f>
        <v>0</v>
      </c>
    </row>
    <row r="251" spans="1:7" hidden="1" outlineLevel="1" x14ac:dyDescent="0.35">
      <c r="A251" s="22" t="s">
        <v>680</v>
      </c>
      <c r="B251" s="51" t="s">
        <v>656</v>
      </c>
      <c r="F251" s="101">
        <f t="shared" si="3"/>
        <v>0</v>
      </c>
      <c r="G251" s="101">
        <f t="shared" si="4"/>
        <v>0</v>
      </c>
    </row>
    <row r="252" spans="1:7" hidden="1" outlineLevel="1" x14ac:dyDescent="0.35">
      <c r="A252" s="22" t="s">
        <v>681</v>
      </c>
      <c r="B252" s="51" t="s">
        <v>658</v>
      </c>
      <c r="F252" s="101">
        <f t="shared" si="3"/>
        <v>0</v>
      </c>
      <c r="G252" s="101">
        <f t="shared" si="4"/>
        <v>0</v>
      </c>
    </row>
    <row r="253" spans="1:7" hidden="1" outlineLevel="1" x14ac:dyDescent="0.35">
      <c r="A253" s="22" t="s">
        <v>682</v>
      </c>
      <c r="B253" s="51" t="s">
        <v>660</v>
      </c>
      <c r="F253" s="101">
        <f t="shared" si="3"/>
        <v>0</v>
      </c>
      <c r="G253" s="101">
        <f t="shared" si="4"/>
        <v>0</v>
      </c>
    </row>
    <row r="254" spans="1:7" hidden="1" outlineLevel="1" x14ac:dyDescent="0.35">
      <c r="A254" s="22" t="s">
        <v>683</v>
      </c>
      <c r="B254" s="51" t="s">
        <v>662</v>
      </c>
      <c r="F254" s="101">
        <f t="shared" si="3"/>
        <v>0</v>
      </c>
      <c r="G254" s="101">
        <f t="shared" si="4"/>
        <v>0</v>
      </c>
    </row>
    <row r="255" spans="1:7" hidden="1" outlineLevel="1" x14ac:dyDescent="0.35">
      <c r="A255" s="22" t="s">
        <v>684</v>
      </c>
      <c r="B255" s="51" t="s">
        <v>664</v>
      </c>
      <c r="F255" s="101">
        <f t="shared" si="3"/>
        <v>0</v>
      </c>
      <c r="G255" s="101">
        <f t="shared" si="4"/>
        <v>0</v>
      </c>
    </row>
    <row r="256" spans="1:7" hidden="1" outlineLevel="1" x14ac:dyDescent="0.35">
      <c r="A256" s="22" t="s">
        <v>685</v>
      </c>
      <c r="B256" s="51"/>
      <c r="F256" s="101"/>
      <c r="G256" s="101"/>
    </row>
    <row r="257" spans="1:14" hidden="1" outlineLevel="1" x14ac:dyDescent="0.35">
      <c r="A257" s="22" t="s">
        <v>686</v>
      </c>
      <c r="B257" s="51"/>
      <c r="F257" s="101"/>
      <c r="G257" s="101"/>
    </row>
    <row r="258" spans="1:14" hidden="1" outlineLevel="1" x14ac:dyDescent="0.35">
      <c r="A258" s="22" t="s">
        <v>687</v>
      </c>
      <c r="B258" s="51"/>
      <c r="F258" s="101"/>
      <c r="G258" s="101"/>
    </row>
    <row r="259" spans="1:14" ht="15" customHeight="1" collapsed="1" x14ac:dyDescent="0.35">
      <c r="A259" s="40"/>
      <c r="B259" s="41" t="s">
        <v>688</v>
      </c>
      <c r="C259" s="40" t="s">
        <v>429</v>
      </c>
      <c r="D259" s="40"/>
      <c r="E259" s="42"/>
      <c r="F259" s="113"/>
      <c r="G259" s="113"/>
    </row>
    <row r="260" spans="1:14" x14ac:dyDescent="0.35">
      <c r="A260" s="22" t="s">
        <v>689</v>
      </c>
      <c r="B260" s="22" t="s">
        <v>690</v>
      </c>
      <c r="C260" s="91">
        <v>0.71533572393425005</v>
      </c>
      <c r="E260" s="57"/>
      <c r="F260" s="97"/>
      <c r="G260" s="97"/>
    </row>
    <row r="261" spans="1:14" x14ac:dyDescent="0.35">
      <c r="A261" s="22" t="s">
        <v>691</v>
      </c>
      <c r="B261" s="22" t="s">
        <v>692</v>
      </c>
      <c r="C261" s="91">
        <v>9.9900941517486255E-3</v>
      </c>
      <c r="E261" s="57"/>
      <c r="F261" s="97"/>
    </row>
    <row r="262" spans="1:14" x14ac:dyDescent="0.35">
      <c r="A262" s="22" t="s">
        <v>693</v>
      </c>
      <c r="B262" s="22" t="s">
        <v>694</v>
      </c>
      <c r="C262" s="91">
        <v>0.24797652299351253</v>
      </c>
      <c r="E262" s="57"/>
      <c r="F262" s="97"/>
    </row>
    <row r="263" spans="1:14" outlineLevel="1" x14ac:dyDescent="0.35">
      <c r="A263" s="22" t="s">
        <v>695</v>
      </c>
      <c r="B263" s="534" t="s">
        <v>1790</v>
      </c>
      <c r="C263" s="91"/>
      <c r="E263" s="57"/>
      <c r="F263" s="97"/>
    </row>
    <row r="264" spans="1:14" x14ac:dyDescent="0.35">
      <c r="A264" s="22" t="s">
        <v>1131</v>
      </c>
      <c r="B264" s="38" t="s">
        <v>1123</v>
      </c>
      <c r="C264" s="91"/>
      <c r="D264" s="35"/>
      <c r="E264" s="35"/>
      <c r="F264" s="105"/>
      <c r="G264" s="105"/>
      <c r="H264" s="20"/>
      <c r="I264" s="22"/>
      <c r="J264" s="22"/>
      <c r="K264" s="22"/>
      <c r="L264" s="20"/>
      <c r="M264" s="20"/>
      <c r="N264" s="20"/>
    </row>
    <row r="265" spans="1:14" x14ac:dyDescent="0.35">
      <c r="A265" s="22" t="s">
        <v>1791</v>
      </c>
      <c r="B265" s="22" t="s">
        <v>85</v>
      </c>
      <c r="C265" s="91">
        <v>2.6697658920488636E-2</v>
      </c>
      <c r="E265" s="57"/>
      <c r="F265" s="97"/>
    </row>
    <row r="266" spans="1:14" outlineLevel="1" x14ac:dyDescent="0.35">
      <c r="A266" s="22" t="s">
        <v>696</v>
      </c>
      <c r="B266" s="51" t="s">
        <v>698</v>
      </c>
      <c r="C266" s="52"/>
      <c r="E266" s="57"/>
      <c r="F266" s="97"/>
    </row>
    <row r="267" spans="1:14" outlineLevel="1" x14ac:dyDescent="0.35">
      <c r="A267" s="22" t="s">
        <v>697</v>
      </c>
      <c r="B267" s="51" t="s">
        <v>700</v>
      </c>
      <c r="E267" s="57"/>
      <c r="F267" s="97"/>
    </row>
    <row r="268" spans="1:14" outlineLevel="1" x14ac:dyDescent="0.35">
      <c r="A268" s="22" t="s">
        <v>699</v>
      </c>
      <c r="B268" s="51" t="s">
        <v>702</v>
      </c>
      <c r="E268" s="57"/>
      <c r="F268" s="97"/>
    </row>
    <row r="269" spans="1:14" outlineLevel="1" x14ac:dyDescent="0.35">
      <c r="A269" s="22" t="s">
        <v>701</v>
      </c>
      <c r="B269" s="51" t="s">
        <v>704</v>
      </c>
      <c r="E269" s="57"/>
      <c r="F269" s="97"/>
    </row>
    <row r="270" spans="1:14" outlineLevel="1" x14ac:dyDescent="0.35">
      <c r="A270" s="22" t="s">
        <v>703</v>
      </c>
      <c r="B270" s="680" t="s">
        <v>89</v>
      </c>
      <c r="E270" s="57"/>
      <c r="F270" s="97"/>
    </row>
    <row r="271" spans="1:14" outlineLevel="1" x14ac:dyDescent="0.35">
      <c r="A271" s="22" t="s">
        <v>705</v>
      </c>
      <c r="B271" s="51" t="s">
        <v>89</v>
      </c>
      <c r="E271" s="57"/>
      <c r="F271" s="97"/>
    </row>
    <row r="272" spans="1:14" outlineLevel="1" x14ac:dyDescent="0.35">
      <c r="A272" s="22" t="s">
        <v>706</v>
      </c>
      <c r="B272" s="51" t="s">
        <v>89</v>
      </c>
      <c r="E272" s="57"/>
      <c r="F272" s="97"/>
    </row>
    <row r="273" spans="1:7" outlineLevel="1" x14ac:dyDescent="0.35">
      <c r="A273" s="22" t="s">
        <v>707</v>
      </c>
      <c r="B273" s="51" t="s">
        <v>89</v>
      </c>
      <c r="E273" s="57"/>
      <c r="F273" s="97"/>
    </row>
    <row r="274" spans="1:7" outlineLevel="1" x14ac:dyDescent="0.35">
      <c r="A274" s="22" t="s">
        <v>708</v>
      </c>
      <c r="B274" s="51" t="s">
        <v>89</v>
      </c>
      <c r="E274" s="57"/>
      <c r="F274" s="97"/>
    </row>
    <row r="275" spans="1:7" outlineLevel="1" x14ac:dyDescent="0.35">
      <c r="A275" s="22" t="s">
        <v>709</v>
      </c>
      <c r="B275" s="51" t="s">
        <v>89</v>
      </c>
      <c r="E275" s="57"/>
      <c r="F275" s="97"/>
    </row>
    <row r="276" spans="1:7" ht="15" customHeight="1" x14ac:dyDescent="0.35">
      <c r="A276" s="40"/>
      <c r="B276" s="41" t="s">
        <v>710</v>
      </c>
      <c r="C276" s="40" t="s">
        <v>429</v>
      </c>
      <c r="D276" s="40"/>
      <c r="E276" s="42"/>
      <c r="F276" s="113"/>
      <c r="G276" s="110"/>
    </row>
    <row r="277" spans="1:7" x14ac:dyDescent="0.35">
      <c r="A277" s="22" t="s">
        <v>7</v>
      </c>
      <c r="B277" s="22" t="s">
        <v>1124</v>
      </c>
      <c r="C277" s="91">
        <v>0.80085580776634879</v>
      </c>
      <c r="E277" s="20"/>
      <c r="F277" s="100"/>
    </row>
    <row r="278" spans="1:7" x14ac:dyDescent="0.35">
      <c r="A278" s="22" t="s">
        <v>711</v>
      </c>
      <c r="B278" s="22" t="s">
        <v>712</v>
      </c>
      <c r="C278" s="91">
        <v>0.19914419223365132</v>
      </c>
      <c r="E278" s="20"/>
      <c r="F278" s="100"/>
    </row>
    <row r="279" spans="1:7" x14ac:dyDescent="0.35">
      <c r="A279" s="22" t="s">
        <v>713</v>
      </c>
      <c r="B279" s="22" t="s">
        <v>85</v>
      </c>
      <c r="E279" s="20"/>
      <c r="F279" s="100"/>
    </row>
    <row r="280" spans="1:7" hidden="1" outlineLevel="1" x14ac:dyDescent="0.35">
      <c r="A280" s="22" t="s">
        <v>714</v>
      </c>
      <c r="E280" s="20"/>
      <c r="F280" s="100"/>
    </row>
    <row r="281" spans="1:7" hidden="1" outlineLevel="1" x14ac:dyDescent="0.35">
      <c r="A281" s="22" t="s">
        <v>715</v>
      </c>
      <c r="E281" s="20"/>
      <c r="F281" s="100"/>
    </row>
    <row r="282" spans="1:7" hidden="1" outlineLevel="1" x14ac:dyDescent="0.35">
      <c r="A282" s="22" t="s">
        <v>716</v>
      </c>
      <c r="E282" s="20"/>
      <c r="F282" s="100"/>
    </row>
    <row r="283" spans="1:7" hidden="1" outlineLevel="1" x14ac:dyDescent="0.35">
      <c r="A283" s="22" t="s">
        <v>717</v>
      </c>
      <c r="E283" s="20"/>
      <c r="F283" s="100"/>
    </row>
    <row r="284" spans="1:7" hidden="1" outlineLevel="1" x14ac:dyDescent="0.35">
      <c r="A284" s="22" t="s">
        <v>718</v>
      </c>
      <c r="E284" s="20"/>
      <c r="F284" s="100"/>
    </row>
    <row r="285" spans="1:7" hidden="1" outlineLevel="1" x14ac:dyDescent="0.35">
      <c r="A285" s="22" t="s">
        <v>719</v>
      </c>
      <c r="E285" s="20"/>
      <c r="F285" s="100"/>
    </row>
    <row r="286" spans="1:7" customFormat="1" collapsed="1" x14ac:dyDescent="0.35">
      <c r="A286" s="542"/>
      <c r="B286" s="542" t="s">
        <v>1695</v>
      </c>
      <c r="C286" s="542" t="s">
        <v>58</v>
      </c>
      <c r="D286" s="542" t="s">
        <v>1696</v>
      </c>
      <c r="E286" s="542"/>
      <c r="F286" s="542" t="s">
        <v>429</v>
      </c>
      <c r="G286" s="542" t="s">
        <v>1697</v>
      </c>
    </row>
    <row r="287" spans="1:7" customFormat="1" x14ac:dyDescent="0.35">
      <c r="A287" s="543" t="s">
        <v>1698</v>
      </c>
      <c r="B287" s="544"/>
      <c r="C287" s="545"/>
      <c r="D287" s="545"/>
      <c r="E287" s="546"/>
      <c r="F287" s="547">
        <f>IF($C$305=0,"",IF(C287="[For completion]","",C287/$C$305))</f>
        <v>0</v>
      </c>
      <c r="G287" s="547">
        <f>IF($D$305=0,"",IF(D287="[For completion]","",D287/$D$305))</f>
        <v>0</v>
      </c>
    </row>
    <row r="288" spans="1:7" customFormat="1" x14ac:dyDescent="0.35">
      <c r="A288" s="543" t="s">
        <v>1699</v>
      </c>
      <c r="B288" s="544"/>
      <c r="C288" s="545"/>
      <c r="D288" s="545"/>
      <c r="E288" s="546"/>
      <c r="F288" s="547">
        <f t="shared" ref="F288:F304" si="5">IF($C$305=0,"",IF(C288="[For completion]","",C288/$C$305))</f>
        <v>0</v>
      </c>
      <c r="G288" s="547">
        <f t="shared" ref="G288:G304" si="6">IF($D$305=0,"",IF(D288="[For completion]","",D288/$D$305))</f>
        <v>0</v>
      </c>
    </row>
    <row r="289" spans="1:7" customFormat="1" x14ac:dyDescent="0.35">
      <c r="A289" s="543" t="s">
        <v>1700</v>
      </c>
      <c r="B289" s="544"/>
      <c r="C289" s="545"/>
      <c r="D289" s="545"/>
      <c r="E289" s="546"/>
      <c r="F289" s="547">
        <f t="shared" si="5"/>
        <v>0</v>
      </c>
      <c r="G289" s="547">
        <f t="shared" si="6"/>
        <v>0</v>
      </c>
    </row>
    <row r="290" spans="1:7" customFormat="1" x14ac:dyDescent="0.35">
      <c r="A290" s="543" t="s">
        <v>1701</v>
      </c>
      <c r="B290" s="544"/>
      <c r="C290" s="545"/>
      <c r="D290" s="545"/>
      <c r="E290" s="546"/>
      <c r="F290" s="547">
        <f t="shared" si="5"/>
        <v>0</v>
      </c>
      <c r="G290" s="547">
        <f t="shared" si="6"/>
        <v>0</v>
      </c>
    </row>
    <row r="291" spans="1:7" customFormat="1" x14ac:dyDescent="0.35">
      <c r="A291" s="543" t="s">
        <v>1702</v>
      </c>
      <c r="B291" s="544"/>
      <c r="C291" s="545"/>
      <c r="D291" s="545"/>
      <c r="E291" s="546"/>
      <c r="F291" s="547">
        <f t="shared" si="5"/>
        <v>0</v>
      </c>
      <c r="G291" s="547">
        <f t="shared" si="6"/>
        <v>0</v>
      </c>
    </row>
    <row r="292" spans="1:7" customFormat="1" x14ac:dyDescent="0.35">
      <c r="A292" s="543" t="s">
        <v>1703</v>
      </c>
      <c r="B292" s="544"/>
      <c r="C292" s="545"/>
      <c r="D292" s="545"/>
      <c r="E292" s="546"/>
      <c r="F292" s="547">
        <f t="shared" si="5"/>
        <v>0</v>
      </c>
      <c r="G292" s="547">
        <f t="shared" si="6"/>
        <v>0</v>
      </c>
    </row>
    <row r="293" spans="1:7" customFormat="1" x14ac:dyDescent="0.35">
      <c r="A293" s="543" t="s">
        <v>1704</v>
      </c>
      <c r="B293" s="544"/>
      <c r="C293" s="545"/>
      <c r="D293" s="545"/>
      <c r="E293" s="546"/>
      <c r="F293" s="547">
        <f t="shared" si="5"/>
        <v>0</v>
      </c>
      <c r="G293" s="547">
        <f t="shared" si="6"/>
        <v>0</v>
      </c>
    </row>
    <row r="294" spans="1:7" customFormat="1" x14ac:dyDescent="0.35">
      <c r="A294" s="543" t="s">
        <v>1705</v>
      </c>
      <c r="B294" s="544"/>
      <c r="C294" s="545"/>
      <c r="D294" s="545"/>
      <c r="E294" s="546"/>
      <c r="F294" s="547">
        <f t="shared" si="5"/>
        <v>0</v>
      </c>
      <c r="G294" s="547">
        <f t="shared" si="6"/>
        <v>0</v>
      </c>
    </row>
    <row r="295" spans="1:7" customFormat="1" x14ac:dyDescent="0.35">
      <c r="A295" s="543" t="s">
        <v>1706</v>
      </c>
      <c r="B295" s="544"/>
      <c r="C295" s="545"/>
      <c r="D295" s="545"/>
      <c r="E295" s="546"/>
      <c r="F295" s="547">
        <f t="shared" si="5"/>
        <v>0</v>
      </c>
      <c r="G295" s="547">
        <f t="shared" si="6"/>
        <v>0</v>
      </c>
    </row>
    <row r="296" spans="1:7" customFormat="1" x14ac:dyDescent="0.35">
      <c r="A296" s="543" t="s">
        <v>1707</v>
      </c>
      <c r="B296" s="544"/>
      <c r="C296" s="545"/>
      <c r="D296" s="545"/>
      <c r="E296" s="546"/>
      <c r="F296" s="547">
        <f t="shared" si="5"/>
        <v>0</v>
      </c>
      <c r="G296" s="547">
        <f t="shared" si="6"/>
        <v>0</v>
      </c>
    </row>
    <row r="297" spans="1:7" customFormat="1" x14ac:dyDescent="0.35">
      <c r="A297" s="543" t="s">
        <v>1708</v>
      </c>
      <c r="B297" s="544"/>
      <c r="C297" s="545"/>
      <c r="D297" s="545"/>
      <c r="E297" s="546"/>
      <c r="F297" s="547">
        <f t="shared" si="5"/>
        <v>0</v>
      </c>
      <c r="G297" s="547">
        <f t="shared" si="6"/>
        <v>0</v>
      </c>
    </row>
    <row r="298" spans="1:7" customFormat="1" x14ac:dyDescent="0.35">
      <c r="A298" s="543" t="s">
        <v>1709</v>
      </c>
      <c r="B298" s="544"/>
      <c r="C298" s="545"/>
      <c r="D298" s="545"/>
      <c r="E298" s="546"/>
      <c r="F298" s="547">
        <f t="shared" si="5"/>
        <v>0</v>
      </c>
      <c r="G298" s="547">
        <f t="shared" si="6"/>
        <v>0</v>
      </c>
    </row>
    <row r="299" spans="1:7" customFormat="1" x14ac:dyDescent="0.35">
      <c r="A299" s="543" t="s">
        <v>1710</v>
      </c>
      <c r="B299" s="544"/>
      <c r="C299" s="545"/>
      <c r="D299" s="545"/>
      <c r="E299" s="546"/>
      <c r="F299" s="547">
        <f t="shared" si="5"/>
        <v>0</v>
      </c>
      <c r="G299" s="547">
        <f t="shared" si="6"/>
        <v>0</v>
      </c>
    </row>
    <row r="300" spans="1:7" customFormat="1" x14ac:dyDescent="0.35">
      <c r="A300" s="543" t="s">
        <v>1711</v>
      </c>
      <c r="B300" s="544"/>
      <c r="C300" s="545"/>
      <c r="D300" s="545"/>
      <c r="E300" s="546"/>
      <c r="F300" s="547">
        <f t="shared" si="5"/>
        <v>0</v>
      </c>
      <c r="G300" s="547">
        <f t="shared" si="6"/>
        <v>0</v>
      </c>
    </row>
    <row r="301" spans="1:7" customFormat="1" x14ac:dyDescent="0.35">
      <c r="A301" s="543" t="s">
        <v>1712</v>
      </c>
      <c r="B301" s="544"/>
      <c r="C301" s="545"/>
      <c r="D301" s="545"/>
      <c r="E301" s="546"/>
      <c r="F301" s="547">
        <f t="shared" si="5"/>
        <v>0</v>
      </c>
      <c r="G301" s="547">
        <f t="shared" si="6"/>
        <v>0</v>
      </c>
    </row>
    <row r="302" spans="1:7" customFormat="1" x14ac:dyDescent="0.35">
      <c r="A302" s="543" t="s">
        <v>1713</v>
      </c>
      <c r="B302" s="544"/>
      <c r="C302" s="545"/>
      <c r="D302" s="545"/>
      <c r="E302" s="546"/>
      <c r="F302" s="547">
        <f t="shared" si="5"/>
        <v>0</v>
      </c>
      <c r="G302" s="547">
        <f t="shared" si="6"/>
        <v>0</v>
      </c>
    </row>
    <row r="303" spans="1:7" customFormat="1" x14ac:dyDescent="0.35">
      <c r="A303" s="543" t="s">
        <v>1714</v>
      </c>
      <c r="B303" s="544"/>
      <c r="C303" s="545"/>
      <c r="D303" s="545"/>
      <c r="E303" s="546"/>
      <c r="F303" s="547">
        <f t="shared" si="5"/>
        <v>0</v>
      </c>
      <c r="G303" s="547">
        <f t="shared" si="6"/>
        <v>0</v>
      </c>
    </row>
    <row r="304" spans="1:7" customFormat="1" x14ac:dyDescent="0.35">
      <c r="A304" s="543" t="s">
        <v>1715</v>
      </c>
      <c r="B304" s="544" t="s">
        <v>1716</v>
      </c>
      <c r="C304" s="668">
        <v>20372.278421858136</v>
      </c>
      <c r="D304" s="90">
        <v>285834</v>
      </c>
      <c r="E304" s="546"/>
      <c r="F304" s="547">
        <f t="shared" si="5"/>
        <v>1</v>
      </c>
      <c r="G304" s="547">
        <f t="shared" si="6"/>
        <v>1</v>
      </c>
    </row>
    <row r="305" spans="1:7" customFormat="1" x14ac:dyDescent="0.35">
      <c r="A305" s="543" t="s">
        <v>1717</v>
      </c>
      <c r="B305" s="544" t="s">
        <v>87</v>
      </c>
      <c r="C305" s="553">
        <f>SUM(C287:C304)</f>
        <v>20372.278421858136</v>
      </c>
      <c r="D305" s="545">
        <f>SUM(D287:D304)</f>
        <v>285834</v>
      </c>
      <c r="E305" s="546"/>
      <c r="F305" s="548">
        <f>SUM(F287:F304)</f>
        <v>1</v>
      </c>
      <c r="G305" s="548">
        <f>SUM(G287:G304)</f>
        <v>1</v>
      </c>
    </row>
    <row r="306" spans="1:7" customFormat="1" x14ac:dyDescent="0.35">
      <c r="A306" s="543" t="s">
        <v>1718</v>
      </c>
      <c r="B306" s="544"/>
      <c r="C306" s="545"/>
      <c r="D306" s="545"/>
      <c r="E306" s="546"/>
      <c r="F306" s="546"/>
      <c r="G306" s="546"/>
    </row>
    <row r="307" spans="1:7" customFormat="1" x14ac:dyDescent="0.35">
      <c r="A307" s="543" t="s">
        <v>1719</v>
      </c>
      <c r="B307" s="544"/>
      <c r="C307" s="545"/>
      <c r="D307" s="545"/>
      <c r="E307" s="546"/>
      <c r="F307" s="546"/>
      <c r="G307" s="546"/>
    </row>
    <row r="308" spans="1:7" customFormat="1" x14ac:dyDescent="0.35">
      <c r="A308" s="543" t="s">
        <v>1720</v>
      </c>
      <c r="B308" s="544"/>
      <c r="C308" s="545"/>
      <c r="D308" s="545"/>
      <c r="E308" s="546"/>
      <c r="F308" s="546"/>
      <c r="G308" s="546"/>
    </row>
    <row r="309" spans="1:7" customFormat="1" x14ac:dyDescent="0.35">
      <c r="A309" s="542"/>
      <c r="B309" s="542" t="s">
        <v>1721</v>
      </c>
      <c r="C309" s="542" t="s">
        <v>58</v>
      </c>
      <c r="D309" s="542" t="s">
        <v>1696</v>
      </c>
      <c r="E309" s="542"/>
      <c r="F309" s="542" t="s">
        <v>429</v>
      </c>
      <c r="G309" s="542" t="s">
        <v>1697</v>
      </c>
    </row>
    <row r="310" spans="1:7" customFormat="1" x14ac:dyDescent="0.35">
      <c r="A310" s="543" t="s">
        <v>1722</v>
      </c>
      <c r="B310" s="544"/>
      <c r="C310" s="545"/>
      <c r="D310" s="545"/>
      <c r="E310" s="546"/>
      <c r="F310" s="547">
        <f>IF($C$328=0,"",IF(C310="[For completion]","",C310/$C$328))</f>
        <v>0</v>
      </c>
      <c r="G310" s="547">
        <f>IF($D$328=0,"",IF(D310="[For completion]","",D310/$D$328))</f>
        <v>0</v>
      </c>
    </row>
    <row r="311" spans="1:7" customFormat="1" x14ac:dyDescent="0.35">
      <c r="A311" s="543" t="s">
        <v>1723</v>
      </c>
      <c r="B311" s="544"/>
      <c r="C311" s="545"/>
      <c r="D311" s="545"/>
      <c r="E311" s="546"/>
      <c r="F311" s="546"/>
      <c r="G311" s="546"/>
    </row>
    <row r="312" spans="1:7" customFormat="1" x14ac:dyDescent="0.35">
      <c r="A312" s="543" t="s">
        <v>1724</v>
      </c>
      <c r="B312" s="544"/>
      <c r="C312" s="545"/>
      <c r="D312" s="545"/>
      <c r="E312" s="546"/>
      <c r="F312" s="546"/>
      <c r="G312" s="546"/>
    </row>
    <row r="313" spans="1:7" customFormat="1" x14ac:dyDescent="0.35">
      <c r="A313" s="543" t="s">
        <v>1725</v>
      </c>
      <c r="B313" s="544"/>
      <c r="C313" s="545"/>
      <c r="D313" s="545"/>
      <c r="E313" s="546"/>
      <c r="F313" s="546"/>
      <c r="G313" s="546"/>
    </row>
    <row r="314" spans="1:7" customFormat="1" x14ac:dyDescent="0.35">
      <c r="A314" s="543" t="s">
        <v>1726</v>
      </c>
      <c r="B314" s="544"/>
      <c r="C314" s="545"/>
      <c r="D314" s="545"/>
      <c r="E314" s="546"/>
      <c r="F314" s="546"/>
      <c r="G314" s="546"/>
    </row>
    <row r="315" spans="1:7" customFormat="1" x14ac:dyDescent="0.35">
      <c r="A315" s="543" t="s">
        <v>1727</v>
      </c>
      <c r="B315" s="544"/>
      <c r="C315" s="545"/>
      <c r="D315" s="545"/>
      <c r="E315" s="546"/>
      <c r="F315" s="546"/>
      <c r="G315" s="546"/>
    </row>
    <row r="316" spans="1:7" customFormat="1" x14ac:dyDescent="0.35">
      <c r="A316" s="543" t="s">
        <v>1728</v>
      </c>
      <c r="B316" s="544"/>
      <c r="C316" s="545"/>
      <c r="D316" s="545"/>
      <c r="E316" s="546"/>
      <c r="F316" s="546"/>
      <c r="G316" s="546"/>
    </row>
    <row r="317" spans="1:7" customFormat="1" x14ac:dyDescent="0.35">
      <c r="A317" s="543" t="s">
        <v>1729</v>
      </c>
      <c r="B317" s="544"/>
      <c r="C317" s="545"/>
      <c r="D317" s="545"/>
      <c r="E317" s="546"/>
      <c r="F317" s="546"/>
      <c r="G317" s="546"/>
    </row>
    <row r="318" spans="1:7" customFormat="1" x14ac:dyDescent="0.35">
      <c r="A318" s="543" t="s">
        <v>1730</v>
      </c>
      <c r="B318" s="544"/>
      <c r="C318" s="545"/>
      <c r="D318" s="545"/>
      <c r="E318" s="546"/>
      <c r="F318" s="546"/>
      <c r="G318" s="546"/>
    </row>
    <row r="319" spans="1:7" customFormat="1" x14ac:dyDescent="0.35">
      <c r="A319" s="543" t="s">
        <v>1731</v>
      </c>
      <c r="B319" s="544"/>
      <c r="C319" s="545"/>
      <c r="D319" s="545"/>
      <c r="E319" s="546"/>
      <c r="F319" s="546"/>
      <c r="G319" s="546"/>
    </row>
    <row r="320" spans="1:7" customFormat="1" x14ac:dyDescent="0.35">
      <c r="A320" s="543" t="s">
        <v>1732</v>
      </c>
      <c r="B320" s="544"/>
      <c r="C320" s="545"/>
      <c r="D320" s="545"/>
      <c r="E320" s="546"/>
      <c r="F320" s="546"/>
      <c r="G320" s="546"/>
    </row>
    <row r="321" spans="1:7" customFormat="1" x14ac:dyDescent="0.35">
      <c r="A321" s="543" t="s">
        <v>1733</v>
      </c>
      <c r="B321" s="544"/>
      <c r="C321" s="545"/>
      <c r="D321" s="545"/>
      <c r="E321" s="546"/>
      <c r="F321" s="546"/>
      <c r="G321" s="546"/>
    </row>
    <row r="322" spans="1:7" customFormat="1" x14ac:dyDescent="0.35">
      <c r="A322" s="543" t="s">
        <v>1734</v>
      </c>
      <c r="B322" s="544"/>
      <c r="C322" s="545"/>
      <c r="D322" s="545"/>
      <c r="E322" s="546"/>
      <c r="F322" s="546"/>
      <c r="G322" s="546"/>
    </row>
    <row r="323" spans="1:7" customFormat="1" x14ac:dyDescent="0.35">
      <c r="A323" s="543" t="s">
        <v>1735</v>
      </c>
      <c r="B323" s="544"/>
      <c r="C323" s="545"/>
      <c r="D323" s="545"/>
      <c r="E323" s="546"/>
      <c r="F323" s="546"/>
      <c r="G323" s="546"/>
    </row>
    <row r="324" spans="1:7" customFormat="1" x14ac:dyDescent="0.35">
      <c r="A324" s="543" t="s">
        <v>1736</v>
      </c>
      <c r="B324" s="544"/>
      <c r="C324" s="545"/>
      <c r="D324" s="545"/>
      <c r="E324" s="546"/>
      <c r="F324" s="546"/>
      <c r="G324" s="546"/>
    </row>
    <row r="325" spans="1:7" customFormat="1" x14ac:dyDescent="0.35">
      <c r="A325" s="543" t="s">
        <v>1737</v>
      </c>
      <c r="B325" s="544"/>
      <c r="C325" s="545"/>
      <c r="D325" s="545"/>
      <c r="E325" s="546"/>
      <c r="F325" s="546"/>
      <c r="G325" s="546"/>
    </row>
    <row r="326" spans="1:7" customFormat="1" x14ac:dyDescent="0.35">
      <c r="A326" s="543" t="s">
        <v>1738</v>
      </c>
      <c r="B326" s="544"/>
      <c r="C326" s="545"/>
      <c r="D326" s="545"/>
      <c r="E326" s="546"/>
      <c r="F326" s="546"/>
      <c r="G326" s="546"/>
    </row>
    <row r="327" spans="1:7" customFormat="1" x14ac:dyDescent="0.35">
      <c r="A327" s="543" t="s">
        <v>1739</v>
      </c>
      <c r="B327" s="544" t="s">
        <v>1716</v>
      </c>
      <c r="C327" s="668">
        <v>20372.278421858136</v>
      </c>
      <c r="D327" s="90">
        <v>285834</v>
      </c>
      <c r="E327" s="546"/>
      <c r="F327" s="547">
        <f>IF($C$328=0,"",IF(C327="[For completion]","",C327/$C$328))</f>
        <v>1</v>
      </c>
      <c r="G327" s="547">
        <f>IF($D$328=0,"",IF(D327="[For completion]","",D327/$D$328))</f>
        <v>1</v>
      </c>
    </row>
    <row r="328" spans="1:7" customFormat="1" x14ac:dyDescent="0.35">
      <c r="A328" s="543" t="s">
        <v>1740</v>
      </c>
      <c r="B328" s="544" t="s">
        <v>87</v>
      </c>
      <c r="C328" s="553">
        <f>SUM(C310:C327)</f>
        <v>20372.278421858136</v>
      </c>
      <c r="D328" s="545">
        <f>SUM(D310:D327)</f>
        <v>285834</v>
      </c>
      <c r="E328" s="546"/>
      <c r="F328" s="548">
        <f>SUM(F310:F327)</f>
        <v>1</v>
      </c>
      <c r="G328" s="548">
        <f>SUM(G310:G327)</f>
        <v>1</v>
      </c>
    </row>
    <row r="329" spans="1:7" customFormat="1" x14ac:dyDescent="0.35">
      <c r="A329" s="543" t="s">
        <v>1741</v>
      </c>
      <c r="B329" s="544"/>
      <c r="C329" s="545"/>
      <c r="D329" s="545"/>
      <c r="E329" s="546"/>
      <c r="F329" s="546"/>
      <c r="G329" s="546"/>
    </row>
    <row r="330" spans="1:7" customFormat="1" x14ac:dyDescent="0.35">
      <c r="A330" s="543" t="s">
        <v>1742</v>
      </c>
      <c r="B330" s="544"/>
      <c r="C330" s="545"/>
      <c r="D330" s="545"/>
      <c r="E330" s="546"/>
      <c r="F330" s="546"/>
      <c r="G330" s="546"/>
    </row>
    <row r="331" spans="1:7" customFormat="1" x14ac:dyDescent="0.35">
      <c r="A331" s="543" t="s">
        <v>1743</v>
      </c>
      <c r="B331" s="544"/>
      <c r="C331" s="545"/>
      <c r="D331" s="545"/>
      <c r="E331" s="546"/>
      <c r="F331" s="546"/>
      <c r="G331" s="546"/>
    </row>
    <row r="332" spans="1:7" customFormat="1" x14ac:dyDescent="0.35">
      <c r="A332" s="542"/>
      <c r="B332" s="542" t="s">
        <v>1744</v>
      </c>
      <c r="C332" s="542" t="s">
        <v>58</v>
      </c>
      <c r="D332" s="542" t="s">
        <v>1696</v>
      </c>
      <c r="E332" s="542"/>
      <c r="F332" s="542" t="s">
        <v>429</v>
      </c>
      <c r="G332" s="542" t="s">
        <v>1697</v>
      </c>
    </row>
    <row r="333" spans="1:7" customFormat="1" x14ac:dyDescent="0.35">
      <c r="A333" s="543" t="s">
        <v>1745</v>
      </c>
      <c r="B333" s="544" t="s">
        <v>1746</v>
      </c>
      <c r="C333" s="668">
        <v>32.554876710000002</v>
      </c>
      <c r="D333" s="90">
        <v>620</v>
      </c>
      <c r="E333" s="546"/>
      <c r="F333" s="547">
        <f>IF($C$346=0,"",IF(C333="[For completion]","",C333/$C$346))</f>
        <v>1.5979988117122269E-3</v>
      </c>
      <c r="G333" s="547">
        <f>IF($D$346=0,"",IF(D333="[For completion]","",D333/$D$346))</f>
        <v>2.1690911508078117E-3</v>
      </c>
    </row>
    <row r="334" spans="1:7" customFormat="1" x14ac:dyDescent="0.35">
      <c r="A334" s="543" t="s">
        <v>1747</v>
      </c>
      <c r="B334" s="544" t="s">
        <v>1748</v>
      </c>
      <c r="C334" s="668">
        <v>32.050080059999999</v>
      </c>
      <c r="D334" s="90">
        <v>747</v>
      </c>
      <c r="E334" s="546"/>
      <c r="F334" s="547">
        <f t="shared" ref="F334:F345" si="7">IF($C$346=0,"",IF(C334="[For completion]","",C334/$C$346))</f>
        <v>1.5732202062196578E-3</v>
      </c>
      <c r="G334" s="547">
        <f t="shared" ref="G334:G345" si="8">IF($D$346=0,"",IF(D334="[For completion]","",D334/$D$346))</f>
        <v>2.6134049833119923E-3</v>
      </c>
    </row>
    <row r="335" spans="1:7" customFormat="1" x14ac:dyDescent="0.35">
      <c r="A335" s="543" t="s">
        <v>1749</v>
      </c>
      <c r="B335" s="544" t="s">
        <v>1750</v>
      </c>
      <c r="C335" s="668">
        <v>171.22159859999999</v>
      </c>
      <c r="D335" s="90">
        <v>3841</v>
      </c>
      <c r="E335" s="546"/>
      <c r="F335" s="547">
        <f t="shared" si="7"/>
        <v>8.4046366859138345E-3</v>
      </c>
      <c r="G335" s="547">
        <f t="shared" si="8"/>
        <v>1.3437869532665812E-2</v>
      </c>
    </row>
    <row r="336" spans="1:7" customFormat="1" x14ac:dyDescent="0.35">
      <c r="A336" s="543" t="s">
        <v>1751</v>
      </c>
      <c r="B336" s="544" t="s">
        <v>1752</v>
      </c>
      <c r="C336" s="668">
        <v>102.26058433</v>
      </c>
      <c r="D336" s="90">
        <v>2277</v>
      </c>
      <c r="E336" s="546"/>
      <c r="F336" s="547">
        <f t="shared" si="7"/>
        <v>5.0195948736043595E-3</v>
      </c>
      <c r="G336" s="547">
        <f t="shared" si="8"/>
        <v>7.9661621780473986E-3</v>
      </c>
    </row>
    <row r="337" spans="1:7" customFormat="1" x14ac:dyDescent="0.35">
      <c r="A337" s="543" t="s">
        <v>1753</v>
      </c>
      <c r="B337" s="544" t="s">
        <v>1754</v>
      </c>
      <c r="C337" s="668">
        <v>225.28509949000008</v>
      </c>
      <c r="D337" s="90">
        <v>4600</v>
      </c>
      <c r="E337" s="546"/>
      <c r="F337" s="547">
        <f t="shared" si="7"/>
        <v>1.1058414519226447E-2</v>
      </c>
      <c r="G337" s="547">
        <f t="shared" si="8"/>
        <v>1.6093256925348277E-2</v>
      </c>
    </row>
    <row r="338" spans="1:7" customFormat="1" x14ac:dyDescent="0.35">
      <c r="A338" s="543" t="s">
        <v>1755</v>
      </c>
      <c r="B338" s="544" t="s">
        <v>1756</v>
      </c>
      <c r="C338" s="668">
        <v>75.619201649999994</v>
      </c>
      <c r="D338" s="90">
        <v>1571</v>
      </c>
      <c r="E338" s="546"/>
      <c r="F338" s="547">
        <f t="shared" si="7"/>
        <v>3.7118676705726419E-3</v>
      </c>
      <c r="G338" s="547">
        <f t="shared" si="8"/>
        <v>5.4961970934178581E-3</v>
      </c>
    </row>
    <row r="339" spans="1:7" customFormat="1" x14ac:dyDescent="0.35">
      <c r="A339" s="543" t="s">
        <v>1757</v>
      </c>
      <c r="B339" s="544" t="s">
        <v>1758</v>
      </c>
      <c r="C339" s="668">
        <v>58.665891619999904</v>
      </c>
      <c r="D339" s="90">
        <v>1202</v>
      </c>
      <c r="E339" s="546"/>
      <c r="F339" s="547">
        <f t="shared" si="7"/>
        <v>2.8796922172953958E-3</v>
      </c>
      <c r="G339" s="547">
        <f t="shared" si="8"/>
        <v>4.2052380052757894E-3</v>
      </c>
    </row>
    <row r="340" spans="1:7" customFormat="1" x14ac:dyDescent="0.35">
      <c r="A340" s="543" t="s">
        <v>1759</v>
      </c>
      <c r="B340" s="544" t="s">
        <v>1760</v>
      </c>
      <c r="C340" s="668">
        <v>193.11749556000018</v>
      </c>
      <c r="D340" s="90">
        <v>9121</v>
      </c>
      <c r="E340" s="546"/>
      <c r="F340" s="547">
        <f t="shared" si="7"/>
        <v>9.4794254997417112E-3</v>
      </c>
      <c r="G340" s="547">
        <f t="shared" si="8"/>
        <v>3.1910129655674274E-2</v>
      </c>
    </row>
    <row r="341" spans="1:7" customFormat="1" x14ac:dyDescent="0.35">
      <c r="A341" s="543" t="s">
        <v>1761</v>
      </c>
      <c r="B341" s="544" t="s">
        <v>2671</v>
      </c>
      <c r="C341" s="668">
        <v>1361.6852856599928</v>
      </c>
      <c r="D341" s="90">
        <v>33585</v>
      </c>
      <c r="E341" s="546"/>
      <c r="F341" s="547">
        <f t="shared" si="7"/>
        <v>6.6840107790741274E-2</v>
      </c>
      <c r="G341" s="547">
        <f t="shared" si="8"/>
        <v>0.11749826822561346</v>
      </c>
    </row>
    <row r="342" spans="1:7" customFormat="1" x14ac:dyDescent="0.35">
      <c r="A342" s="543" t="s">
        <v>1762</v>
      </c>
      <c r="B342" s="544" t="s">
        <v>2672</v>
      </c>
      <c r="C342" s="668">
        <v>3477.1881174000296</v>
      </c>
      <c r="D342" s="90">
        <v>55370</v>
      </c>
      <c r="E342" s="546"/>
      <c r="F342" s="547">
        <f t="shared" si="7"/>
        <v>0.17068233829306129</v>
      </c>
      <c r="G342" s="547">
        <f t="shared" si="8"/>
        <v>0.1937138339035944</v>
      </c>
    </row>
    <row r="343" spans="1:7" customFormat="1" x14ac:dyDescent="0.35">
      <c r="A343" s="543" t="s">
        <v>1763</v>
      </c>
      <c r="B343" s="544" t="s">
        <v>2673</v>
      </c>
      <c r="C343" s="668">
        <v>6839.2520451799701</v>
      </c>
      <c r="D343" s="90">
        <v>72775</v>
      </c>
      <c r="E343" s="546"/>
      <c r="F343" s="547">
        <f t="shared" si="7"/>
        <v>0.33571365477912785</v>
      </c>
      <c r="G343" s="547">
        <f t="shared" si="8"/>
        <v>0.25460582016135241</v>
      </c>
    </row>
    <row r="344" spans="1:7" customFormat="1" x14ac:dyDescent="0.35">
      <c r="A344" s="543" t="s">
        <v>2675</v>
      </c>
      <c r="B344" s="544" t="s">
        <v>2674</v>
      </c>
      <c r="C344" s="668">
        <v>55.373506310000003</v>
      </c>
      <c r="D344" s="90">
        <v>516</v>
      </c>
      <c r="E344" s="546"/>
      <c r="F344" s="547">
        <f t="shared" si="7"/>
        <v>2.7180811671309044E-3</v>
      </c>
      <c r="G344" s="547">
        <f t="shared" si="8"/>
        <v>1.8052436029303721E-3</v>
      </c>
    </row>
    <row r="345" spans="1:7" customFormat="1" x14ac:dyDescent="0.35">
      <c r="A345" s="543" t="s">
        <v>2676</v>
      </c>
      <c r="B345" s="545" t="s">
        <v>1716</v>
      </c>
      <c r="C345" s="668">
        <v>7748.0046392881814</v>
      </c>
      <c r="D345" s="90">
        <v>99609</v>
      </c>
      <c r="F345" s="547">
        <f t="shared" si="7"/>
        <v>0.38032096748565247</v>
      </c>
      <c r="G345" s="547">
        <f t="shared" si="8"/>
        <v>0.34848548458196016</v>
      </c>
    </row>
    <row r="346" spans="1:7" customFormat="1" x14ac:dyDescent="0.35">
      <c r="A346" s="543" t="s">
        <v>2677</v>
      </c>
      <c r="B346" s="544" t="s">
        <v>87</v>
      </c>
      <c r="C346" s="553">
        <f>SUM(C333:C345)</f>
        <v>20372.278421858173</v>
      </c>
      <c r="D346" s="545">
        <f>SUM(D333:D345)</f>
        <v>285834</v>
      </c>
      <c r="E346" s="546"/>
      <c r="F346" s="548">
        <f>SUM(F333:F345)</f>
        <v>1</v>
      </c>
      <c r="G346" s="548">
        <f>SUM(G333:G345)</f>
        <v>0.99999999999999989</v>
      </c>
    </row>
    <row r="347" spans="1:7" customFormat="1" x14ac:dyDescent="0.35">
      <c r="A347" s="543"/>
      <c r="B347" s="544"/>
      <c r="C347" s="545"/>
      <c r="D347" s="545"/>
      <c r="E347" s="546"/>
      <c r="F347" s="546"/>
      <c r="G347" s="546"/>
    </row>
    <row r="348" spans="1:7" customFormat="1" x14ac:dyDescent="0.35">
      <c r="A348" s="543"/>
      <c r="B348" s="544"/>
      <c r="C348" s="545"/>
      <c r="D348" s="545"/>
      <c r="E348" s="546"/>
      <c r="F348" s="546"/>
      <c r="G348" s="546"/>
    </row>
    <row r="349" spans="1:7" customFormat="1" x14ac:dyDescent="0.35">
      <c r="A349" s="543"/>
      <c r="B349" s="544"/>
      <c r="C349" s="545"/>
      <c r="D349" s="545"/>
      <c r="E349" s="546"/>
      <c r="F349" s="546"/>
      <c r="G349" s="546"/>
    </row>
    <row r="350" spans="1:7" customFormat="1" x14ac:dyDescent="0.35">
      <c r="A350" s="543"/>
      <c r="B350" s="544"/>
      <c r="C350" s="545"/>
      <c r="D350" s="545"/>
      <c r="E350" s="546"/>
      <c r="F350" s="546"/>
      <c r="G350" s="546"/>
    </row>
    <row r="351" spans="1:7" customFormat="1" x14ac:dyDescent="0.35">
      <c r="A351" s="543"/>
      <c r="B351" s="544"/>
      <c r="C351" s="545"/>
      <c r="D351" s="545"/>
      <c r="E351" s="546"/>
      <c r="F351" s="546"/>
      <c r="G351" s="546"/>
    </row>
    <row r="352" spans="1:7" customFormat="1" x14ac:dyDescent="0.35">
      <c r="A352" s="543"/>
      <c r="B352" s="544"/>
      <c r="C352" s="545"/>
      <c r="D352" s="545"/>
      <c r="E352" s="546"/>
      <c r="F352" s="546"/>
      <c r="G352" s="546"/>
    </row>
    <row r="353" spans="1:7" customFormat="1" x14ac:dyDescent="0.35">
      <c r="A353" s="543"/>
      <c r="B353" s="544"/>
      <c r="C353" s="545"/>
      <c r="D353" s="545"/>
      <c r="E353" s="546"/>
      <c r="F353" s="546"/>
      <c r="G353" s="546"/>
    </row>
    <row r="354" spans="1:7" customFormat="1" x14ac:dyDescent="0.35">
      <c r="A354" s="543"/>
      <c r="B354" s="544"/>
      <c r="C354" s="545"/>
      <c r="D354" s="545"/>
      <c r="E354" s="546"/>
      <c r="F354" s="546"/>
      <c r="G354" s="546"/>
    </row>
    <row r="355" spans="1:7" customFormat="1" x14ac:dyDescent="0.35">
      <c r="A355" s="543"/>
      <c r="B355" s="544"/>
      <c r="C355" s="545"/>
      <c r="D355" s="545"/>
      <c r="E355" s="546"/>
      <c r="F355" s="546"/>
      <c r="G355" s="546"/>
    </row>
    <row r="356" spans="1:7" customFormat="1" x14ac:dyDescent="0.35">
      <c r="A356" s="543"/>
      <c r="B356" s="544"/>
      <c r="C356" s="545"/>
      <c r="D356" s="545"/>
      <c r="E356" s="546"/>
      <c r="F356" s="546"/>
      <c r="G356" s="546"/>
    </row>
    <row r="357" spans="1:7" customFormat="1" x14ac:dyDescent="0.35">
      <c r="A357" s="542"/>
      <c r="B357" s="542" t="s">
        <v>1764</v>
      </c>
      <c r="C357" s="542" t="s">
        <v>58</v>
      </c>
      <c r="D357" s="542" t="s">
        <v>1696</v>
      </c>
      <c r="E357" s="542"/>
      <c r="F357" s="542" t="s">
        <v>429</v>
      </c>
      <c r="G357" s="542" t="s">
        <v>1697</v>
      </c>
    </row>
    <row r="358" spans="1:7" customFormat="1" x14ac:dyDescent="0.35">
      <c r="A358" s="543" t="s">
        <v>1765</v>
      </c>
      <c r="B358" s="544" t="s">
        <v>1766</v>
      </c>
      <c r="C358" s="668">
        <v>12084.599510179998</v>
      </c>
      <c r="D358" s="90">
        <v>184208</v>
      </c>
      <c r="E358" s="546"/>
      <c r="F358" s="547">
        <f>IF($C$365=0,"",IF(C358="[For completion]","",C358/$C$365))</f>
        <v>0.59318841319260485</v>
      </c>
      <c r="G358" s="547">
        <f>IF($D$365=0,"",IF(D358="[For completion]","",D358/$D$365))</f>
        <v>0.64445797210968603</v>
      </c>
    </row>
    <row r="359" spans="1:7" customFormat="1" x14ac:dyDescent="0.35">
      <c r="A359" s="543" t="s">
        <v>1767</v>
      </c>
      <c r="B359" s="549" t="s">
        <v>1768</v>
      </c>
      <c r="C359" s="668">
        <v>8155.7876696281819</v>
      </c>
      <c r="D359" s="90">
        <v>100321</v>
      </c>
      <c r="E359" s="546"/>
      <c r="F359" s="547">
        <f t="shared" ref="F359:F364" si="9">IF($C$365=0,"",IF(C359="[For completion]","",C359/$C$365))</f>
        <v>0.40033753224565849</v>
      </c>
      <c r="G359" s="547">
        <f t="shared" ref="G359:G364" si="10">IF($D$365=0,"",IF(D359="[For completion]","",D359/$D$365))</f>
        <v>0.35097644087127494</v>
      </c>
    </row>
    <row r="360" spans="1:7" customFormat="1" x14ac:dyDescent="0.35">
      <c r="A360" s="543" t="s">
        <v>1769</v>
      </c>
      <c r="B360" s="544" t="s">
        <v>1770</v>
      </c>
      <c r="C360" s="553"/>
      <c r="D360" s="545"/>
      <c r="E360" s="546"/>
      <c r="F360" s="547">
        <f t="shared" si="9"/>
        <v>0</v>
      </c>
      <c r="G360" s="547">
        <f t="shared" si="10"/>
        <v>0</v>
      </c>
    </row>
    <row r="361" spans="1:7" customFormat="1" x14ac:dyDescent="0.35">
      <c r="A361" s="543" t="s">
        <v>1771</v>
      </c>
      <c r="B361" s="544" t="s">
        <v>1772</v>
      </c>
      <c r="C361" s="553"/>
      <c r="D361" s="545"/>
      <c r="E361" s="546"/>
      <c r="F361" s="547">
        <f t="shared" si="9"/>
        <v>0</v>
      </c>
      <c r="G361" s="547">
        <f t="shared" si="10"/>
        <v>0</v>
      </c>
    </row>
    <row r="362" spans="1:7" customFormat="1" x14ac:dyDescent="0.35">
      <c r="A362" s="543" t="s">
        <v>1773</v>
      </c>
      <c r="B362" s="544" t="s">
        <v>1774</v>
      </c>
      <c r="C362" s="553"/>
      <c r="D362" s="545"/>
      <c r="E362" s="546"/>
      <c r="F362" s="547">
        <f t="shared" si="9"/>
        <v>0</v>
      </c>
      <c r="G362" s="547">
        <f t="shared" si="10"/>
        <v>0</v>
      </c>
    </row>
    <row r="363" spans="1:7" customFormat="1" x14ac:dyDescent="0.35">
      <c r="A363" s="543" t="s">
        <v>1775</v>
      </c>
      <c r="B363" s="544" t="s">
        <v>1776</v>
      </c>
      <c r="C363" s="553"/>
      <c r="D363" s="545"/>
      <c r="E363" s="546"/>
      <c r="F363" s="547">
        <f t="shared" si="9"/>
        <v>0</v>
      </c>
      <c r="G363" s="547">
        <f t="shared" si="10"/>
        <v>0</v>
      </c>
    </row>
    <row r="364" spans="1:7" customFormat="1" x14ac:dyDescent="0.35">
      <c r="A364" s="543" t="s">
        <v>1777</v>
      </c>
      <c r="B364" s="544" t="s">
        <v>1694</v>
      </c>
      <c r="C364" s="553">
        <v>131.89124204999999</v>
      </c>
      <c r="D364" s="545">
        <v>1305</v>
      </c>
      <c r="E364" s="546"/>
      <c r="F364" s="547">
        <f t="shared" si="9"/>
        <v>6.4740545617366458E-3</v>
      </c>
      <c r="G364" s="547">
        <f t="shared" si="10"/>
        <v>4.5655870190390224E-3</v>
      </c>
    </row>
    <row r="365" spans="1:7" customFormat="1" x14ac:dyDescent="0.35">
      <c r="A365" s="543" t="s">
        <v>1778</v>
      </c>
      <c r="B365" s="544" t="s">
        <v>87</v>
      </c>
      <c r="C365" s="553">
        <f>SUM(C358:C364)</f>
        <v>20372.27842185818</v>
      </c>
      <c r="D365" s="545">
        <f>SUM(D358:D364)</f>
        <v>285834</v>
      </c>
      <c r="E365" s="546"/>
      <c r="F365" s="548">
        <f>SUM(F358:F364)</f>
        <v>1</v>
      </c>
      <c r="G365" s="548">
        <f>SUM(G358:G364)</f>
        <v>0.99999999999999989</v>
      </c>
    </row>
    <row r="366" spans="1:7" customFormat="1" x14ac:dyDescent="0.35">
      <c r="A366" s="543" t="s">
        <v>1779</v>
      </c>
      <c r="B366" s="544"/>
      <c r="C366" s="545"/>
      <c r="D366" s="545"/>
      <c r="E366" s="546"/>
      <c r="F366" s="546"/>
      <c r="G366" s="546"/>
    </row>
    <row r="367" spans="1:7" customFormat="1" x14ac:dyDescent="0.35">
      <c r="A367" s="542"/>
      <c r="B367" s="542" t="s">
        <v>1780</v>
      </c>
      <c r="C367" s="542" t="s">
        <v>58</v>
      </c>
      <c r="D367" s="542" t="s">
        <v>1696</v>
      </c>
      <c r="E367" s="542"/>
      <c r="F367" s="542" t="s">
        <v>429</v>
      </c>
      <c r="G367" s="542" t="s">
        <v>1697</v>
      </c>
    </row>
    <row r="368" spans="1:7" customFormat="1" x14ac:dyDescent="0.35">
      <c r="A368" s="543" t="s">
        <v>1781</v>
      </c>
      <c r="B368" s="544" t="s">
        <v>3333</v>
      </c>
      <c r="C368" s="553">
        <v>11726.695718449993</v>
      </c>
      <c r="D368" s="545">
        <v>167173</v>
      </c>
      <c r="E368" s="546"/>
      <c r="F368" s="547">
        <f>IF($C$372=0,"",IF(C368="[For completion]","",C368/$C$372))</f>
        <v>0.57562023626517811</v>
      </c>
      <c r="G368" s="547">
        <f>IF($D$372=0,"",IF(D368="[For completion]","",D368/$D$372))</f>
        <v>0.58486044347418431</v>
      </c>
    </row>
    <row r="369" spans="1:7" customFormat="1" x14ac:dyDescent="0.35">
      <c r="A369" s="543" t="s">
        <v>1782</v>
      </c>
      <c r="B369" s="549" t="s">
        <v>1783</v>
      </c>
      <c r="C369" s="553">
        <v>6756.4504424400293</v>
      </c>
      <c r="D369" s="545">
        <v>100443</v>
      </c>
      <c r="E369" s="546"/>
      <c r="F369" s="547">
        <f t="shared" ref="F369:F371" si="11">IF($C$372=0,"",IF(C369="[For completion]","",C369/$C$372))</f>
        <v>0.33164922953295112</v>
      </c>
      <c r="G369" s="547">
        <f t="shared" ref="G369:G371" si="12">IF($D$372=0,"",IF(D369="[For completion]","",D369/$D$372))</f>
        <v>0.3514032620332081</v>
      </c>
    </row>
    <row r="370" spans="1:7" customFormat="1" x14ac:dyDescent="0.35">
      <c r="A370" s="543" t="s">
        <v>1784</v>
      </c>
      <c r="B370" s="544" t="s">
        <v>1694</v>
      </c>
      <c r="C370" s="553">
        <v>629.63784988999998</v>
      </c>
      <c r="D370" s="545">
        <v>4423</v>
      </c>
      <c r="E370" s="546"/>
      <c r="F370" s="547">
        <f t="shared" si="11"/>
        <v>3.0906599490336736E-2</v>
      </c>
      <c r="G370" s="547">
        <f t="shared" si="12"/>
        <v>1.547401638713379E-2</v>
      </c>
    </row>
    <row r="371" spans="1:7" customFormat="1" x14ac:dyDescent="0.35">
      <c r="A371" s="543" t="s">
        <v>1785</v>
      </c>
      <c r="B371" s="545" t="s">
        <v>1716</v>
      </c>
      <c r="C371" s="553">
        <v>1259.494411078153</v>
      </c>
      <c r="D371" s="545">
        <v>13795</v>
      </c>
      <c r="E371" s="546"/>
      <c r="F371" s="547">
        <f t="shared" si="11"/>
        <v>6.1823934711534009E-2</v>
      </c>
      <c r="G371" s="547">
        <f t="shared" si="12"/>
        <v>4.8262278105473809E-2</v>
      </c>
    </row>
    <row r="372" spans="1:7" customFormat="1" x14ac:dyDescent="0.35">
      <c r="A372" s="543" t="s">
        <v>1786</v>
      </c>
      <c r="B372" s="544" t="s">
        <v>87</v>
      </c>
      <c r="C372" s="553">
        <f>SUM(C368:C371)</f>
        <v>20372.278421858176</v>
      </c>
      <c r="D372" s="545">
        <f>SUM(D368:D371)</f>
        <v>285834</v>
      </c>
      <c r="E372" s="546"/>
      <c r="F372" s="548">
        <f>SUM(F368:F371)</f>
        <v>1</v>
      </c>
      <c r="G372" s="548">
        <f>SUM(G368:G371)</f>
        <v>0.99999999999999989</v>
      </c>
    </row>
    <row r="373" spans="1:7" customFormat="1" x14ac:dyDescent="0.35">
      <c r="A373" s="545" t="s">
        <v>2323</v>
      </c>
      <c r="B373" s="544"/>
      <c r="C373" s="545"/>
      <c r="D373" s="545"/>
      <c r="E373" s="546"/>
      <c r="F373" s="546"/>
      <c r="G373" s="546"/>
    </row>
    <row r="374" spans="1:7" customFormat="1" x14ac:dyDescent="0.35">
      <c r="A374" s="566"/>
      <c r="B374" s="566" t="s">
        <v>3312</v>
      </c>
      <c r="C374" s="566" t="s">
        <v>2678</v>
      </c>
      <c r="D374" s="566" t="s">
        <v>2679</v>
      </c>
      <c r="E374" s="566"/>
      <c r="F374" s="566" t="s">
        <v>2680</v>
      </c>
      <c r="G374" s="566" t="s">
        <v>3313</v>
      </c>
    </row>
    <row r="375" spans="1:7" customFormat="1" x14ac:dyDescent="0.35">
      <c r="A375" s="545" t="s">
        <v>2324</v>
      </c>
      <c r="B375" s="544" t="s">
        <v>1766</v>
      </c>
      <c r="C375" s="553"/>
      <c r="D375" s="545"/>
      <c r="E375" s="550"/>
      <c r="F375" s="574"/>
      <c r="G375" s="555" t="str">
        <f>IF($D$393=0,"",IF(D375="[For completion]","",D375/$D$393))</f>
        <v/>
      </c>
    </row>
    <row r="376" spans="1:7" customFormat="1" x14ac:dyDescent="0.35">
      <c r="A376" s="545" t="s">
        <v>2325</v>
      </c>
      <c r="B376" s="544" t="s">
        <v>1768</v>
      </c>
      <c r="C376" s="553"/>
      <c r="D376" s="545"/>
      <c r="E376" s="550"/>
      <c r="F376" s="574"/>
      <c r="G376" s="555" t="str">
        <f t="shared" ref="G376:G393" si="13">IF($D$393=0,"",IF(D376="[For completion]","",D376/$D$393))</f>
        <v/>
      </c>
    </row>
    <row r="377" spans="1:7" customFormat="1" x14ac:dyDescent="0.35">
      <c r="A377" s="545" t="s">
        <v>2326</v>
      </c>
      <c r="B377" s="544" t="s">
        <v>1770</v>
      </c>
      <c r="C377" s="553"/>
      <c r="D377" s="545"/>
      <c r="E377" s="550"/>
      <c r="F377" s="574"/>
      <c r="G377" s="555" t="str">
        <f t="shared" si="13"/>
        <v/>
      </c>
    </row>
    <row r="378" spans="1:7" customFormat="1" x14ac:dyDescent="0.35">
      <c r="A378" s="545" t="s">
        <v>2327</v>
      </c>
      <c r="B378" s="544" t="s">
        <v>1772</v>
      </c>
      <c r="C378" s="553"/>
      <c r="D378" s="545"/>
      <c r="E378" s="550"/>
      <c r="F378" s="574"/>
      <c r="G378" s="555" t="str">
        <f t="shared" si="13"/>
        <v/>
      </c>
    </row>
    <row r="379" spans="1:7" customFormat="1" x14ac:dyDescent="0.35">
      <c r="A379" s="545" t="s">
        <v>2328</v>
      </c>
      <c r="B379" s="544" t="s">
        <v>1774</v>
      </c>
      <c r="C379" s="553"/>
      <c r="D379" s="545"/>
      <c r="E379" s="550"/>
      <c r="F379" s="574"/>
      <c r="G379" s="555" t="str">
        <f t="shared" si="13"/>
        <v/>
      </c>
    </row>
    <row r="380" spans="1:7" customFormat="1" x14ac:dyDescent="0.35">
      <c r="A380" s="545" t="s">
        <v>2329</v>
      </c>
      <c r="B380" s="544" t="s">
        <v>1776</v>
      </c>
      <c r="C380" s="553"/>
      <c r="D380" s="545"/>
      <c r="E380" s="550"/>
      <c r="F380" s="574"/>
      <c r="G380" s="555" t="str">
        <f t="shared" si="13"/>
        <v/>
      </c>
    </row>
    <row r="381" spans="1:7" customFormat="1" x14ac:dyDescent="0.35">
      <c r="A381" s="545" t="s">
        <v>2330</v>
      </c>
      <c r="B381" s="544" t="s">
        <v>1694</v>
      </c>
      <c r="C381" s="553"/>
      <c r="D381" s="545"/>
      <c r="E381" s="550"/>
      <c r="F381" s="574"/>
      <c r="G381" s="555" t="str">
        <f t="shared" si="13"/>
        <v/>
      </c>
    </row>
    <row r="382" spans="1:7" customFormat="1" x14ac:dyDescent="0.35">
      <c r="A382" s="545" t="s">
        <v>2331</v>
      </c>
      <c r="B382" s="544" t="s">
        <v>87</v>
      </c>
      <c r="C382" s="553">
        <f>SUM(C375:C381)</f>
        <v>0</v>
      </c>
      <c r="D382" s="553">
        <f>SUM(D375:D381)</f>
        <v>0</v>
      </c>
      <c r="E382" s="550"/>
      <c r="F382" s="555" t="str">
        <f t="shared" ref="F382:F383" si="14">IF($C$393=0,"",IF(C382="[For completion]","",C382/$C$393))</f>
        <v/>
      </c>
      <c r="G382" s="555" t="str">
        <f t="shared" si="13"/>
        <v/>
      </c>
    </row>
    <row r="383" spans="1:7" customFormat="1" x14ac:dyDescent="0.35">
      <c r="A383" s="545" t="s">
        <v>2332</v>
      </c>
      <c r="B383" s="544" t="s">
        <v>2681</v>
      </c>
      <c r="C383" s="553"/>
      <c r="D383" s="545"/>
      <c r="E383" s="550"/>
      <c r="F383" s="555" t="str">
        <f t="shared" si="14"/>
        <v/>
      </c>
      <c r="G383" s="555" t="str">
        <f t="shared" si="13"/>
        <v/>
      </c>
    </row>
    <row r="384" spans="1:7" customFormat="1" x14ac:dyDescent="0.35">
      <c r="A384" s="545" t="s">
        <v>2333</v>
      </c>
      <c r="B384" s="544"/>
      <c r="C384" s="545"/>
      <c r="D384" s="545"/>
      <c r="E384" s="545"/>
      <c r="F384" s="574"/>
      <c r="G384" s="555" t="str">
        <f t="shared" si="13"/>
        <v/>
      </c>
    </row>
    <row r="385" spans="1:7" customFormat="1" x14ac:dyDescent="0.35">
      <c r="A385" s="545" t="s">
        <v>2334</v>
      </c>
      <c r="B385" s="544"/>
      <c r="C385" s="553"/>
      <c r="D385" s="545"/>
      <c r="E385" s="550"/>
      <c r="F385" s="555" t="str">
        <f t="shared" ref="F385:F393" si="15">IF($C$393=0,"",IF(C385="[For completion]","",C385/$C$393))</f>
        <v/>
      </c>
      <c r="G385" s="555" t="str">
        <f t="shared" si="13"/>
        <v/>
      </c>
    </row>
    <row r="386" spans="1:7" customFormat="1" x14ac:dyDescent="0.35">
      <c r="A386" s="545" t="s">
        <v>2335</v>
      </c>
      <c r="B386" s="544"/>
      <c r="C386" s="553"/>
      <c r="D386" s="545"/>
      <c r="E386" s="550"/>
      <c r="F386" s="555" t="str">
        <f t="shared" si="15"/>
        <v/>
      </c>
      <c r="G386" s="555" t="str">
        <f t="shared" si="13"/>
        <v/>
      </c>
    </row>
    <row r="387" spans="1:7" customFormat="1" x14ac:dyDescent="0.35">
      <c r="A387" s="545" t="s">
        <v>2336</v>
      </c>
      <c r="B387" s="544"/>
      <c r="C387" s="553"/>
      <c r="D387" s="545"/>
      <c r="E387" s="550"/>
      <c r="F387" s="555" t="str">
        <f t="shared" si="15"/>
        <v/>
      </c>
      <c r="G387" s="555" t="str">
        <f t="shared" si="13"/>
        <v/>
      </c>
    </row>
    <row r="388" spans="1:7" customFormat="1" x14ac:dyDescent="0.35">
      <c r="A388" s="545" t="s">
        <v>2337</v>
      </c>
      <c r="B388" s="544"/>
      <c r="C388" s="553"/>
      <c r="D388" s="545"/>
      <c r="E388" s="550"/>
      <c r="F388" s="555" t="str">
        <f t="shared" si="15"/>
        <v/>
      </c>
      <c r="G388" s="555" t="str">
        <f t="shared" si="13"/>
        <v/>
      </c>
    </row>
    <row r="389" spans="1:7" customFormat="1" x14ac:dyDescent="0.35">
      <c r="A389" s="545" t="s">
        <v>2338</v>
      </c>
      <c r="B389" s="544"/>
      <c r="C389" s="553"/>
      <c r="D389" s="545"/>
      <c r="E389" s="550"/>
      <c r="F389" s="555" t="str">
        <f t="shared" si="15"/>
        <v/>
      </c>
      <c r="G389" s="555" t="str">
        <f t="shared" si="13"/>
        <v/>
      </c>
    </row>
    <row r="390" spans="1:7" customFormat="1" x14ac:dyDescent="0.35">
      <c r="A390" s="545" t="s">
        <v>2339</v>
      </c>
      <c r="B390" s="544"/>
      <c r="C390" s="553"/>
      <c r="D390" s="545"/>
      <c r="E390" s="550"/>
      <c r="F390" s="555" t="str">
        <f t="shared" si="15"/>
        <v/>
      </c>
      <c r="G390" s="555" t="str">
        <f t="shared" si="13"/>
        <v/>
      </c>
    </row>
    <row r="391" spans="1:7" customFormat="1" x14ac:dyDescent="0.35">
      <c r="A391" s="545" t="s">
        <v>2340</v>
      </c>
      <c r="B391" s="544"/>
      <c r="C391" s="553"/>
      <c r="D391" s="545"/>
      <c r="E391" s="550"/>
      <c r="F391" s="555" t="str">
        <f t="shared" si="15"/>
        <v/>
      </c>
      <c r="G391" s="555" t="str">
        <f t="shared" si="13"/>
        <v/>
      </c>
    </row>
    <row r="392" spans="1:7" customFormat="1" x14ac:dyDescent="0.35">
      <c r="A392" s="545" t="s">
        <v>2341</v>
      </c>
      <c r="B392" s="544"/>
      <c r="C392" s="554"/>
      <c r="D392" s="545"/>
      <c r="E392" s="550"/>
      <c r="F392" s="555" t="str">
        <f t="shared" si="15"/>
        <v/>
      </c>
      <c r="G392" s="555" t="str">
        <f t="shared" si="13"/>
        <v/>
      </c>
    </row>
    <row r="393" spans="1:7" customFormat="1" x14ac:dyDescent="0.35">
      <c r="A393" s="545" t="s">
        <v>2342</v>
      </c>
      <c r="B393" s="544"/>
      <c r="C393" s="554"/>
      <c r="D393" s="554"/>
      <c r="E393" s="550"/>
      <c r="F393" s="555" t="str">
        <f t="shared" si="15"/>
        <v/>
      </c>
      <c r="G393" s="555" t="str">
        <f t="shared" si="13"/>
        <v/>
      </c>
    </row>
    <row r="394" spans="1:7" customFormat="1" x14ac:dyDescent="0.35">
      <c r="A394" s="545" t="s">
        <v>2343</v>
      </c>
      <c r="B394" s="545"/>
      <c r="C394" s="567"/>
      <c r="D394" s="545"/>
      <c r="E394" s="550"/>
      <c r="F394" s="550"/>
      <c r="G394" s="550"/>
    </row>
    <row r="395" spans="1:7" customFormat="1" hidden="1" x14ac:dyDescent="0.35">
      <c r="A395" s="545" t="s">
        <v>2344</v>
      </c>
      <c r="B395" s="545"/>
      <c r="C395" s="567"/>
      <c r="D395" s="545"/>
      <c r="E395" s="550"/>
      <c r="F395" s="550"/>
      <c r="G395" s="550"/>
    </row>
    <row r="396" spans="1:7" customFormat="1" hidden="1" x14ac:dyDescent="0.35">
      <c r="A396" s="545" t="s">
        <v>2345</v>
      </c>
      <c r="B396" s="545"/>
      <c r="C396" s="567"/>
      <c r="D396" s="545"/>
      <c r="E396" s="550"/>
      <c r="F396" s="550"/>
      <c r="G396" s="550"/>
    </row>
    <row r="397" spans="1:7" customFormat="1" hidden="1" x14ac:dyDescent="0.35">
      <c r="A397" s="545" t="s">
        <v>2346</v>
      </c>
      <c r="B397" s="545"/>
      <c r="C397" s="567"/>
      <c r="D397" s="545"/>
      <c r="E397" s="550"/>
      <c r="F397" s="550"/>
      <c r="G397" s="550"/>
    </row>
    <row r="398" spans="1:7" customFormat="1" hidden="1" x14ac:dyDescent="0.35">
      <c r="A398" s="545" t="s">
        <v>2347</v>
      </c>
      <c r="B398" s="545"/>
      <c r="C398" s="567"/>
      <c r="D398" s="545"/>
      <c r="E398" s="550"/>
      <c r="F398" s="550"/>
      <c r="G398" s="550"/>
    </row>
    <row r="399" spans="1:7" customFormat="1" hidden="1" x14ac:dyDescent="0.35">
      <c r="A399" s="545" t="s">
        <v>2348</v>
      </c>
      <c r="B399" s="545"/>
      <c r="C399" s="567"/>
      <c r="D399" s="545"/>
      <c r="E399" s="550"/>
      <c r="F399" s="550"/>
      <c r="G399" s="550"/>
    </row>
    <row r="400" spans="1:7" customFormat="1" hidden="1" x14ac:dyDescent="0.35">
      <c r="A400" s="545" t="s">
        <v>2349</v>
      </c>
      <c r="B400" s="545"/>
      <c r="C400" s="567"/>
      <c r="D400" s="545"/>
      <c r="E400" s="550"/>
      <c r="F400" s="550"/>
      <c r="G400" s="550"/>
    </row>
    <row r="401" spans="1:7" customFormat="1" hidden="1" x14ac:dyDescent="0.35">
      <c r="A401" s="545" t="s">
        <v>2350</v>
      </c>
      <c r="B401" s="545"/>
      <c r="C401" s="567"/>
      <c r="D401" s="545"/>
      <c r="E401" s="550"/>
      <c r="F401" s="550"/>
      <c r="G401" s="550"/>
    </row>
    <row r="402" spans="1:7" customFormat="1" hidden="1" x14ac:dyDescent="0.35">
      <c r="A402" s="545" t="s">
        <v>2351</v>
      </c>
      <c r="B402" s="545"/>
      <c r="C402" s="567"/>
      <c r="D402" s="545"/>
      <c r="E402" s="550"/>
      <c r="F402" s="550"/>
      <c r="G402" s="550"/>
    </row>
    <row r="403" spans="1:7" customFormat="1" hidden="1" x14ac:dyDescent="0.35">
      <c r="A403" s="545" t="s">
        <v>2352</v>
      </c>
      <c r="B403" s="545"/>
      <c r="C403" s="567"/>
      <c r="D403" s="545"/>
      <c r="E403" s="550"/>
      <c r="F403" s="550"/>
      <c r="G403" s="550"/>
    </row>
    <row r="404" spans="1:7" customFormat="1" hidden="1" x14ac:dyDescent="0.35">
      <c r="A404" s="545" t="s">
        <v>2353</v>
      </c>
      <c r="B404" s="545"/>
      <c r="C404" s="567"/>
      <c r="D404" s="545"/>
      <c r="E404" s="550"/>
      <c r="F404" s="550"/>
      <c r="G404" s="550"/>
    </row>
    <row r="405" spans="1:7" customFormat="1" hidden="1" x14ac:dyDescent="0.35">
      <c r="A405" s="545" t="s">
        <v>2354</v>
      </c>
      <c r="B405" s="545"/>
      <c r="C405" s="567"/>
      <c r="D405" s="545"/>
      <c r="E405" s="550"/>
      <c r="F405" s="550"/>
      <c r="G405" s="550"/>
    </row>
    <row r="406" spans="1:7" customFormat="1" hidden="1" x14ac:dyDescent="0.35">
      <c r="A406" s="545" t="s">
        <v>2355</v>
      </c>
      <c r="B406" s="545"/>
      <c r="C406" s="567"/>
      <c r="D406" s="545"/>
      <c r="E406" s="550"/>
      <c r="F406" s="550"/>
      <c r="G406" s="550"/>
    </row>
    <row r="407" spans="1:7" customFormat="1" hidden="1" x14ac:dyDescent="0.35">
      <c r="A407" s="545" t="s">
        <v>2356</v>
      </c>
      <c r="B407" s="545"/>
      <c r="C407" s="567"/>
      <c r="D407" s="545"/>
      <c r="E407" s="550"/>
      <c r="F407" s="550"/>
      <c r="G407" s="550"/>
    </row>
    <row r="408" spans="1:7" customFormat="1" hidden="1" x14ac:dyDescent="0.35">
      <c r="A408" s="545" t="s">
        <v>2357</v>
      </c>
      <c r="B408" s="545"/>
      <c r="C408" s="567"/>
      <c r="D408" s="545"/>
      <c r="E408" s="550"/>
      <c r="F408" s="550"/>
      <c r="G408" s="550"/>
    </row>
    <row r="409" spans="1:7" customFormat="1" hidden="1" x14ac:dyDescent="0.35">
      <c r="A409" s="545" t="s">
        <v>2358</v>
      </c>
      <c r="B409" s="545"/>
      <c r="C409" s="567"/>
      <c r="D409" s="545"/>
      <c r="E409" s="550"/>
      <c r="F409" s="550"/>
      <c r="G409" s="550"/>
    </row>
    <row r="410" spans="1:7" customFormat="1" hidden="1" x14ac:dyDescent="0.35">
      <c r="A410" s="545" t="s">
        <v>2359</v>
      </c>
      <c r="B410" s="545"/>
      <c r="C410" s="567"/>
      <c r="D410" s="545"/>
      <c r="E410" s="550"/>
      <c r="F410" s="550"/>
      <c r="G410" s="550"/>
    </row>
    <row r="411" spans="1:7" customFormat="1" hidden="1" x14ac:dyDescent="0.35">
      <c r="A411" s="545" t="s">
        <v>2360</v>
      </c>
      <c r="B411" s="545"/>
      <c r="C411" s="567"/>
      <c r="D411" s="545"/>
      <c r="E411" s="550"/>
      <c r="F411" s="550"/>
      <c r="G411" s="550"/>
    </row>
    <row r="412" spans="1:7" customFormat="1" hidden="1" x14ac:dyDescent="0.35">
      <c r="A412" s="545" t="s">
        <v>2361</v>
      </c>
      <c r="B412" s="545"/>
      <c r="C412" s="567"/>
      <c r="D412" s="545"/>
      <c r="E412" s="550"/>
      <c r="F412" s="550"/>
      <c r="G412" s="550"/>
    </row>
    <row r="413" spans="1:7" customFormat="1" hidden="1" x14ac:dyDescent="0.35">
      <c r="A413" s="545" t="s">
        <v>2362</v>
      </c>
      <c r="B413" s="545"/>
      <c r="C413" s="567"/>
      <c r="D413" s="545"/>
      <c r="E413" s="550"/>
      <c r="F413" s="550"/>
      <c r="G413" s="550"/>
    </row>
    <row r="414" spans="1:7" customFormat="1" hidden="1" x14ac:dyDescent="0.35">
      <c r="A414" s="545" t="s">
        <v>2363</v>
      </c>
      <c r="B414" s="545"/>
      <c r="C414" s="567"/>
      <c r="D414" s="545"/>
      <c r="E414" s="550"/>
      <c r="F414" s="550"/>
      <c r="G414" s="550"/>
    </row>
    <row r="415" spans="1:7" customFormat="1" hidden="1" x14ac:dyDescent="0.35">
      <c r="A415" s="545" t="s">
        <v>2364</v>
      </c>
      <c r="B415" s="545"/>
      <c r="C415" s="567"/>
      <c r="D415" s="545"/>
      <c r="E415" s="550"/>
      <c r="F415" s="550"/>
      <c r="G415" s="550"/>
    </row>
    <row r="416" spans="1:7" customFormat="1" hidden="1" x14ac:dyDescent="0.35">
      <c r="A416" s="545" t="s">
        <v>2365</v>
      </c>
      <c r="B416" s="545"/>
      <c r="C416" s="567"/>
      <c r="D416" s="545"/>
      <c r="E416" s="550"/>
      <c r="F416" s="550"/>
      <c r="G416" s="550"/>
    </row>
    <row r="417" spans="1:7" customFormat="1" hidden="1" x14ac:dyDescent="0.35">
      <c r="A417" s="545" t="s">
        <v>2366</v>
      </c>
      <c r="B417" s="545"/>
      <c r="C417" s="567"/>
      <c r="D417" s="545"/>
      <c r="E417" s="550"/>
      <c r="F417" s="550"/>
      <c r="G417" s="550"/>
    </row>
    <row r="418" spans="1:7" customFormat="1" hidden="1" x14ac:dyDescent="0.35">
      <c r="A418" s="545" t="s">
        <v>2367</v>
      </c>
      <c r="B418" s="545"/>
      <c r="C418" s="567"/>
      <c r="D418" s="545"/>
      <c r="E418" s="550"/>
      <c r="F418" s="550"/>
      <c r="G418" s="550"/>
    </row>
    <row r="419" spans="1:7" customFormat="1" hidden="1" x14ac:dyDescent="0.35">
      <c r="A419" s="545" t="s">
        <v>2368</v>
      </c>
      <c r="B419" s="545"/>
      <c r="C419" s="567"/>
      <c r="D419" s="545"/>
      <c r="E419" s="550"/>
      <c r="F419" s="550"/>
      <c r="G419" s="550"/>
    </row>
    <row r="420" spans="1:7" customFormat="1" hidden="1" x14ac:dyDescent="0.35">
      <c r="A420" s="545" t="s">
        <v>2369</v>
      </c>
      <c r="B420" s="545"/>
      <c r="C420" s="567"/>
      <c r="D420" s="545"/>
      <c r="E420" s="550"/>
      <c r="F420" s="550"/>
      <c r="G420" s="550"/>
    </row>
    <row r="421" spans="1:7" customFormat="1" hidden="1" x14ac:dyDescent="0.35">
      <c r="A421" s="545" t="s">
        <v>2370</v>
      </c>
      <c r="B421" s="545"/>
      <c r="C421" s="567"/>
      <c r="D421" s="545"/>
      <c r="E421" s="550"/>
      <c r="F421" s="550"/>
      <c r="G421" s="550"/>
    </row>
    <row r="422" spans="1:7" customFormat="1" hidden="1" x14ac:dyDescent="0.35">
      <c r="A422" s="545" t="s">
        <v>2371</v>
      </c>
      <c r="B422" s="545"/>
      <c r="C422" s="567"/>
      <c r="D422" s="545"/>
      <c r="E422" s="550"/>
      <c r="F422" s="550"/>
      <c r="G422" s="550"/>
    </row>
    <row r="423" spans="1:7" ht="18.5" x14ac:dyDescent="0.35">
      <c r="A423" s="69"/>
      <c r="B423" s="70" t="s">
        <v>720</v>
      </c>
      <c r="C423" s="69"/>
      <c r="D423" s="69"/>
      <c r="E423" s="69"/>
      <c r="F423" s="118"/>
      <c r="G423" s="118"/>
    </row>
    <row r="424" spans="1:7" x14ac:dyDescent="0.35">
      <c r="A424" s="40"/>
      <c r="B424" s="563" t="s">
        <v>2372</v>
      </c>
      <c r="C424" s="40" t="s">
        <v>601</v>
      </c>
      <c r="D424" s="40" t="s">
        <v>602</v>
      </c>
      <c r="E424" s="40"/>
      <c r="F424" s="113" t="s">
        <v>430</v>
      </c>
      <c r="G424" s="113" t="s">
        <v>603</v>
      </c>
    </row>
    <row r="425" spans="1:7" x14ac:dyDescent="0.35">
      <c r="A425" s="545" t="s">
        <v>1792</v>
      </c>
      <c r="B425" s="22" t="s">
        <v>605</v>
      </c>
      <c r="C425" s="565">
        <v>4483.7361694871815</v>
      </c>
      <c r="D425" s="545">
        <v>117</v>
      </c>
      <c r="E425" s="35"/>
      <c r="F425" s="105"/>
      <c r="G425" s="105"/>
    </row>
    <row r="426" spans="1:7" x14ac:dyDescent="0.35">
      <c r="A426" s="570"/>
      <c r="D426" s="35"/>
      <c r="E426" s="35"/>
      <c r="F426" s="105"/>
      <c r="G426" s="105"/>
    </row>
    <row r="427" spans="1:7" x14ac:dyDescent="0.35">
      <c r="A427" s="545"/>
      <c r="B427" s="22" t="s">
        <v>606</v>
      </c>
      <c r="D427" s="35"/>
      <c r="E427" s="35"/>
      <c r="F427" s="105"/>
      <c r="G427" s="105"/>
    </row>
    <row r="428" spans="1:7" x14ac:dyDescent="0.35">
      <c r="A428" s="545" t="s">
        <v>1793</v>
      </c>
      <c r="B428" s="38" t="s">
        <v>1165</v>
      </c>
      <c r="C428" s="553">
        <v>4.1062424699999989</v>
      </c>
      <c r="D428" s="545">
        <v>47</v>
      </c>
      <c r="E428" s="35"/>
      <c r="F428" s="101">
        <f>IF($C$465=0,"",IF(C428="[for completion]","",C428/$C$465))</f>
        <v>7.8274207403228064E-3</v>
      </c>
      <c r="G428" s="101">
        <f>IF($D$465=0,"",IF(D428="[for completion]","",D428/$D$465))</f>
        <v>0.40170940170940173</v>
      </c>
    </row>
    <row r="429" spans="1:7" x14ac:dyDescent="0.35">
      <c r="A429" s="545" t="s">
        <v>1794</v>
      </c>
      <c r="B429" s="38" t="s">
        <v>1166</v>
      </c>
      <c r="C429" s="553">
        <v>3.1217004299999997</v>
      </c>
      <c r="D429" s="545">
        <v>11</v>
      </c>
      <c r="E429" s="35"/>
      <c r="F429" s="101">
        <f t="shared" ref="F429:F433" si="16">IF($C$465=0,"",IF(C429="[for completion]","",C429/$C$465))</f>
        <v>5.9506624047109971E-3</v>
      </c>
      <c r="G429" s="101">
        <f t="shared" ref="G429:G433" si="17">IF($D$465=0,"",IF(D429="[for completion]","",D429/$D$465))</f>
        <v>9.4017094017094016E-2</v>
      </c>
    </row>
    <row r="430" spans="1:7" x14ac:dyDescent="0.35">
      <c r="A430" s="545" t="s">
        <v>1795</v>
      </c>
      <c r="B430" s="38" t="s">
        <v>1167</v>
      </c>
      <c r="C430" s="553">
        <v>0.92098859</v>
      </c>
      <c r="D430" s="545">
        <v>2</v>
      </c>
      <c r="E430" s="35"/>
      <c r="F430" s="101">
        <f t="shared" si="16"/>
        <v>1.7556111806925662E-3</v>
      </c>
      <c r="G430" s="101">
        <f t="shared" si="17"/>
        <v>1.7094017094017096E-2</v>
      </c>
    </row>
    <row r="431" spans="1:7" x14ac:dyDescent="0.35">
      <c r="A431" s="545" t="s">
        <v>1796</v>
      </c>
      <c r="B431" s="38" t="s">
        <v>1168</v>
      </c>
      <c r="C431" s="553">
        <v>1.9117150000000001</v>
      </c>
      <c r="D431" s="545">
        <v>3</v>
      </c>
      <c r="E431" s="35"/>
      <c r="F431" s="101">
        <f t="shared" si="16"/>
        <v>3.6441583150315566E-3</v>
      </c>
      <c r="G431" s="101">
        <f t="shared" si="17"/>
        <v>2.564102564102564E-2</v>
      </c>
    </row>
    <row r="432" spans="1:7" x14ac:dyDescent="0.35">
      <c r="A432" s="545" t="s">
        <v>1797</v>
      </c>
      <c r="B432" s="38" t="s">
        <v>1169</v>
      </c>
      <c r="C432" s="553">
        <v>1.746</v>
      </c>
      <c r="D432" s="545">
        <v>2</v>
      </c>
      <c r="E432" s="35"/>
      <c r="F432" s="101">
        <f t="shared" si="16"/>
        <v>3.3282682921068766E-3</v>
      </c>
      <c r="G432" s="101">
        <f t="shared" si="17"/>
        <v>1.7094017094017096E-2</v>
      </c>
    </row>
    <row r="433" spans="1:7" x14ac:dyDescent="0.35">
      <c r="A433" s="545" t="s">
        <v>1798</v>
      </c>
      <c r="B433" s="38" t="s">
        <v>1170</v>
      </c>
      <c r="C433" s="553">
        <v>512.79048534000015</v>
      </c>
      <c r="D433" s="545">
        <v>52</v>
      </c>
      <c r="E433" s="35"/>
      <c r="F433" s="101">
        <f t="shared" si="16"/>
        <v>0.97749387906713558</v>
      </c>
      <c r="G433" s="101">
        <f t="shared" si="17"/>
        <v>0.44444444444444442</v>
      </c>
    </row>
    <row r="434" spans="1:7" x14ac:dyDescent="0.35">
      <c r="A434" s="545" t="s">
        <v>1799</v>
      </c>
      <c r="B434" s="38"/>
      <c r="E434" s="35"/>
      <c r="F434" s="101"/>
      <c r="G434" s="101"/>
    </row>
    <row r="435" spans="1:7" x14ac:dyDescent="0.35">
      <c r="A435" s="545" t="s">
        <v>1800</v>
      </c>
      <c r="B435" s="38"/>
      <c r="E435" s="35"/>
      <c r="F435" s="101"/>
      <c r="G435" s="101"/>
    </row>
    <row r="436" spans="1:7" hidden="1" x14ac:dyDescent="0.35">
      <c r="A436" s="545" t="s">
        <v>1801</v>
      </c>
      <c r="B436" s="38"/>
      <c r="E436" s="35"/>
      <c r="F436" s="101"/>
      <c r="G436" s="101"/>
    </row>
    <row r="437" spans="1:7" hidden="1" x14ac:dyDescent="0.35">
      <c r="A437" s="545" t="s">
        <v>2397</v>
      </c>
      <c r="B437" s="38"/>
      <c r="E437" s="38"/>
      <c r="F437" s="101"/>
      <c r="G437" s="101"/>
    </row>
    <row r="438" spans="1:7" hidden="1" x14ac:dyDescent="0.35">
      <c r="A438" s="545" t="s">
        <v>2398</v>
      </c>
      <c r="B438" s="38"/>
      <c r="E438" s="38"/>
      <c r="F438" s="101"/>
      <c r="G438" s="101"/>
    </row>
    <row r="439" spans="1:7" hidden="1" x14ac:dyDescent="0.35">
      <c r="A439" s="545" t="s">
        <v>2399</v>
      </c>
      <c r="B439" s="38"/>
      <c r="E439" s="38"/>
      <c r="F439" s="101"/>
      <c r="G439" s="101"/>
    </row>
    <row r="440" spans="1:7" hidden="1" x14ac:dyDescent="0.35">
      <c r="A440" s="545" t="s">
        <v>2400</v>
      </c>
      <c r="B440" s="38"/>
      <c r="E440" s="38"/>
      <c r="F440" s="101"/>
      <c r="G440" s="101"/>
    </row>
    <row r="441" spans="1:7" hidden="1" x14ac:dyDescent="0.35">
      <c r="A441" s="545" t="s">
        <v>2401</v>
      </c>
      <c r="B441" s="38"/>
      <c r="E441" s="38"/>
      <c r="F441" s="101"/>
      <c r="G441" s="101"/>
    </row>
    <row r="442" spans="1:7" hidden="1" x14ac:dyDescent="0.35">
      <c r="A442" s="545" t="s">
        <v>2402</v>
      </c>
      <c r="B442" s="38"/>
      <c r="E442" s="38"/>
      <c r="F442" s="101"/>
      <c r="G442" s="101"/>
    </row>
    <row r="443" spans="1:7" hidden="1" x14ac:dyDescent="0.35">
      <c r="A443" s="545" t="s">
        <v>2403</v>
      </c>
      <c r="B443" s="38"/>
      <c r="F443" s="101"/>
      <c r="G443" s="101"/>
    </row>
    <row r="444" spans="1:7" hidden="1" x14ac:dyDescent="0.35">
      <c r="A444" s="545" t="s">
        <v>2404</v>
      </c>
      <c r="B444" s="38"/>
      <c r="E444" s="57"/>
      <c r="F444" s="101"/>
      <c r="G444" s="101"/>
    </row>
    <row r="445" spans="1:7" hidden="1" x14ac:dyDescent="0.35">
      <c r="A445" s="545" t="s">
        <v>2405</v>
      </c>
      <c r="B445" s="38"/>
      <c r="E445" s="57"/>
      <c r="F445" s="101"/>
      <c r="G445" s="101"/>
    </row>
    <row r="446" spans="1:7" hidden="1" x14ac:dyDescent="0.35">
      <c r="A446" s="545" t="s">
        <v>2406</v>
      </c>
      <c r="B446" s="38"/>
      <c r="E446" s="57"/>
      <c r="F446" s="101"/>
      <c r="G446" s="101"/>
    </row>
    <row r="447" spans="1:7" x14ac:dyDescent="0.35">
      <c r="A447" s="545" t="s">
        <v>2407</v>
      </c>
      <c r="B447" s="38"/>
      <c r="E447" s="57"/>
      <c r="F447" s="101"/>
      <c r="G447" s="101"/>
    </row>
    <row r="448" spans="1:7" x14ac:dyDescent="0.35">
      <c r="A448" s="545" t="s">
        <v>2408</v>
      </c>
      <c r="B448" s="38"/>
      <c r="E448" s="57"/>
      <c r="F448" s="101"/>
      <c r="G448" s="101"/>
    </row>
    <row r="449" spans="1:14" x14ac:dyDescent="0.35">
      <c r="A449" s="545" t="s">
        <v>2409</v>
      </c>
      <c r="B449" s="38"/>
      <c r="E449" s="57"/>
      <c r="F449" s="101"/>
      <c r="G449" s="101"/>
    </row>
    <row r="450" spans="1:14" x14ac:dyDescent="0.35">
      <c r="A450" s="545" t="s">
        <v>2410</v>
      </c>
      <c r="B450" s="38"/>
      <c r="E450" s="57"/>
      <c r="F450" s="101"/>
      <c r="G450" s="101"/>
    </row>
    <row r="451" spans="1:14" x14ac:dyDescent="0.35">
      <c r="A451" s="545" t="s">
        <v>2411</v>
      </c>
      <c r="B451" s="38"/>
      <c r="E451" s="57"/>
      <c r="F451" s="101"/>
      <c r="G451" s="101"/>
    </row>
    <row r="452" spans="1:14" x14ac:dyDescent="0.35">
      <c r="A452" s="545" t="s">
        <v>2412</v>
      </c>
      <c r="B452" s="49" t="s">
        <v>87</v>
      </c>
      <c r="C452" s="677">
        <f>SUM(C428:C451)</f>
        <v>524.59713183000019</v>
      </c>
      <c r="D452" s="38">
        <f>SUM(D428:D451)</f>
        <v>117</v>
      </c>
      <c r="E452" s="57"/>
      <c r="F452" s="102">
        <f>SUM(F428:F451)</f>
        <v>1.0000000000000004</v>
      </c>
      <c r="G452" s="102">
        <f>SUM(G428:G451)</f>
        <v>1</v>
      </c>
    </row>
    <row r="453" spans="1:14" ht="15" customHeight="1" x14ac:dyDescent="0.35">
      <c r="A453" s="569"/>
      <c r="B453" s="552" t="s">
        <v>2373</v>
      </c>
      <c r="C453" s="40" t="s">
        <v>601</v>
      </c>
      <c r="D453" s="40" t="s">
        <v>602</v>
      </c>
      <c r="E453" s="40"/>
      <c r="F453" s="113" t="s">
        <v>430</v>
      </c>
      <c r="G453" s="113" t="s">
        <v>603</v>
      </c>
    </row>
    <row r="454" spans="1:14" x14ac:dyDescent="0.35">
      <c r="A454" s="545" t="s">
        <v>1802</v>
      </c>
      <c r="B454" s="22" t="s">
        <v>634</v>
      </c>
      <c r="C454" s="91">
        <v>0.59885992039009883</v>
      </c>
      <c r="G454" s="91"/>
    </row>
    <row r="455" spans="1:14" x14ac:dyDescent="0.35">
      <c r="A455" s="545"/>
      <c r="G455" s="91"/>
    </row>
    <row r="456" spans="1:14" x14ac:dyDescent="0.35">
      <c r="A456" s="545"/>
      <c r="B456" s="38" t="s">
        <v>635</v>
      </c>
      <c r="G456" s="91"/>
    </row>
    <row r="457" spans="1:14" x14ac:dyDescent="0.35">
      <c r="A457" s="545" t="s">
        <v>1803</v>
      </c>
      <c r="B457" s="22" t="s">
        <v>637</v>
      </c>
      <c r="C457" s="553">
        <v>190.20728169999995</v>
      </c>
      <c r="D457" s="545">
        <v>39</v>
      </c>
      <c r="F457" s="101">
        <f>IF($C$465=0,"",IF(C457="[for completion]","",C457/$C$465))</f>
        <v>0.36257781478233125</v>
      </c>
      <c r="G457" s="101">
        <f>IF($D$465=0,"",IF(D457="[for completion]","",D457/$D$465))</f>
        <v>0.33333333333333331</v>
      </c>
      <c r="N457" s="527"/>
    </row>
    <row r="458" spans="1:14" x14ac:dyDescent="0.35">
      <c r="A458" s="545" t="s">
        <v>1804</v>
      </c>
      <c r="B458" s="22" t="s">
        <v>639</v>
      </c>
      <c r="C458" s="553">
        <v>160.47223467000001</v>
      </c>
      <c r="D458" s="545">
        <v>29</v>
      </c>
      <c r="F458" s="101">
        <f t="shared" ref="F458:F471" si="18">IF($C$465=0,"",IF(C458="[for completion]","",C458/$C$465))</f>
        <v>0.30589613425870266</v>
      </c>
      <c r="G458" s="101">
        <f t="shared" ref="G458:G471" si="19">IF($D$465=0,"",IF(D458="[for completion]","",D458/$D$465))</f>
        <v>0.24786324786324787</v>
      </c>
    </row>
    <row r="459" spans="1:14" x14ac:dyDescent="0.35">
      <c r="A459" s="545" t="s">
        <v>1805</v>
      </c>
      <c r="B459" s="22" t="s">
        <v>641</v>
      </c>
      <c r="C459" s="553">
        <v>102.52728308000002</v>
      </c>
      <c r="D459" s="545">
        <v>29</v>
      </c>
      <c r="F459" s="101">
        <f t="shared" si="18"/>
        <v>0.19544003742899768</v>
      </c>
      <c r="G459" s="101">
        <f t="shared" si="19"/>
        <v>0.24786324786324787</v>
      </c>
    </row>
    <row r="460" spans="1:14" x14ac:dyDescent="0.35">
      <c r="A460" s="545" t="s">
        <v>1806</v>
      </c>
      <c r="B460" s="22" t="s">
        <v>643</v>
      </c>
      <c r="C460" s="553">
        <v>17.858867099999998</v>
      </c>
      <c r="D460" s="545">
        <v>9</v>
      </c>
      <c r="F460" s="101">
        <f t="shared" si="18"/>
        <v>3.4043013231317684E-2</v>
      </c>
      <c r="G460" s="101">
        <f t="shared" si="19"/>
        <v>7.6923076923076927E-2</v>
      </c>
    </row>
    <row r="461" spans="1:14" x14ac:dyDescent="0.35">
      <c r="A461" s="545" t="s">
        <v>1807</v>
      </c>
      <c r="B461" s="22" t="s">
        <v>645</v>
      </c>
      <c r="C461" s="553">
        <v>7.8226734000000002</v>
      </c>
      <c r="D461" s="545">
        <v>3</v>
      </c>
      <c r="F461" s="101">
        <f t="shared" si="18"/>
        <v>1.49117731023642E-2</v>
      </c>
      <c r="G461" s="101">
        <f t="shared" si="19"/>
        <v>2.564102564102564E-2</v>
      </c>
    </row>
    <row r="462" spans="1:14" x14ac:dyDescent="0.35">
      <c r="A462" s="545" t="s">
        <v>1808</v>
      </c>
      <c r="B462" s="22" t="s">
        <v>647</v>
      </c>
      <c r="C462" s="553">
        <v>0.54441587999999996</v>
      </c>
      <c r="D462" s="545">
        <v>2</v>
      </c>
      <c r="F462" s="101">
        <f t="shared" si="18"/>
        <v>1.0377789868977446E-3</v>
      </c>
      <c r="G462" s="101">
        <f t="shared" si="19"/>
        <v>1.7094017094017096E-2</v>
      </c>
    </row>
    <row r="463" spans="1:14" x14ac:dyDescent="0.35">
      <c r="A463" s="545" t="s">
        <v>1809</v>
      </c>
      <c r="B463" s="22" t="s">
        <v>649</v>
      </c>
      <c r="C463" s="553">
        <v>0</v>
      </c>
      <c r="D463" s="545">
        <v>0</v>
      </c>
      <c r="F463" s="101">
        <f t="shared" si="18"/>
        <v>0</v>
      </c>
      <c r="G463" s="101">
        <f t="shared" si="19"/>
        <v>0</v>
      </c>
    </row>
    <row r="464" spans="1:14" x14ac:dyDescent="0.35">
      <c r="A464" s="545" t="s">
        <v>1810</v>
      </c>
      <c r="B464" s="22" t="s">
        <v>651</v>
      </c>
      <c r="C464" s="553">
        <v>45.164375999999997</v>
      </c>
      <c r="D464" s="545">
        <v>6</v>
      </c>
      <c r="F464" s="101">
        <f t="shared" si="18"/>
        <v>8.6093448209388773E-2</v>
      </c>
      <c r="G464" s="101">
        <f t="shared" si="19"/>
        <v>5.128205128205128E-2</v>
      </c>
    </row>
    <row r="465" spans="1:7" x14ac:dyDescent="0.35">
      <c r="A465" s="545" t="s">
        <v>1811</v>
      </c>
      <c r="B465" s="49" t="s">
        <v>87</v>
      </c>
      <c r="C465" s="668">
        <f>SUM(C457:C464)</f>
        <v>524.59713182999997</v>
      </c>
      <c r="D465" s="22">
        <f>SUM(D457:D464)</f>
        <v>117</v>
      </c>
      <c r="F465" s="97">
        <f>SUM(F457:F464)</f>
        <v>1</v>
      </c>
      <c r="G465" s="97">
        <f>SUM(G457:G464)</f>
        <v>1</v>
      </c>
    </row>
    <row r="466" spans="1:7" hidden="1" outlineLevel="1" x14ac:dyDescent="0.35">
      <c r="A466" s="545" t="s">
        <v>1812</v>
      </c>
      <c r="B466" s="51" t="s">
        <v>654</v>
      </c>
      <c r="F466" s="101">
        <f t="shared" si="18"/>
        <v>0</v>
      </c>
      <c r="G466" s="101">
        <f t="shared" si="19"/>
        <v>0</v>
      </c>
    </row>
    <row r="467" spans="1:7" hidden="1" outlineLevel="1" x14ac:dyDescent="0.35">
      <c r="A467" s="545" t="s">
        <v>1813</v>
      </c>
      <c r="B467" s="51" t="s">
        <v>656</v>
      </c>
      <c r="F467" s="101">
        <f t="shared" si="18"/>
        <v>0</v>
      </c>
      <c r="G467" s="101">
        <f t="shared" si="19"/>
        <v>0</v>
      </c>
    </row>
    <row r="468" spans="1:7" hidden="1" outlineLevel="1" x14ac:dyDescent="0.35">
      <c r="A468" s="545" t="s">
        <v>1814</v>
      </c>
      <c r="B468" s="51" t="s">
        <v>658</v>
      </c>
      <c r="F468" s="101">
        <f t="shared" si="18"/>
        <v>0</v>
      </c>
      <c r="G468" s="101">
        <f t="shared" si="19"/>
        <v>0</v>
      </c>
    </row>
    <row r="469" spans="1:7" hidden="1" outlineLevel="1" x14ac:dyDescent="0.35">
      <c r="A469" s="545" t="s">
        <v>1815</v>
      </c>
      <c r="B469" s="51" t="s">
        <v>660</v>
      </c>
      <c r="F469" s="101">
        <f t="shared" si="18"/>
        <v>0</v>
      </c>
      <c r="G469" s="101">
        <f t="shared" si="19"/>
        <v>0</v>
      </c>
    </row>
    <row r="470" spans="1:7" hidden="1" outlineLevel="1" x14ac:dyDescent="0.35">
      <c r="A470" s="545" t="s">
        <v>1816</v>
      </c>
      <c r="B470" s="51" t="s">
        <v>662</v>
      </c>
      <c r="F470" s="101">
        <f t="shared" si="18"/>
        <v>0</v>
      </c>
      <c r="G470" s="101">
        <f t="shared" si="19"/>
        <v>0</v>
      </c>
    </row>
    <row r="471" spans="1:7" hidden="1" outlineLevel="1" x14ac:dyDescent="0.35">
      <c r="A471" s="545" t="s">
        <v>1817</v>
      </c>
      <c r="B471" s="51" t="s">
        <v>664</v>
      </c>
      <c r="F471" s="101">
        <f t="shared" si="18"/>
        <v>0</v>
      </c>
      <c r="G471" s="101">
        <f t="shared" si="19"/>
        <v>0</v>
      </c>
    </row>
    <row r="472" spans="1:7" hidden="1" outlineLevel="1" x14ac:dyDescent="0.35">
      <c r="A472" s="545" t="s">
        <v>1818</v>
      </c>
      <c r="B472" s="51"/>
      <c r="F472" s="101"/>
      <c r="G472" s="101"/>
    </row>
    <row r="473" spans="1:7" hidden="1" outlineLevel="1" x14ac:dyDescent="0.35">
      <c r="A473" s="545" t="s">
        <v>1819</v>
      </c>
      <c r="B473" s="51"/>
      <c r="F473" s="101"/>
      <c r="G473" s="101"/>
    </row>
    <row r="474" spans="1:7" hidden="1" outlineLevel="1" x14ac:dyDescent="0.35">
      <c r="A474" s="545" t="s">
        <v>1820</v>
      </c>
      <c r="B474" s="51"/>
      <c r="F474" s="97"/>
      <c r="G474" s="97"/>
    </row>
    <row r="475" spans="1:7" ht="15" customHeight="1" collapsed="1" x14ac:dyDescent="0.35">
      <c r="A475" s="569"/>
      <c r="B475" s="552" t="s">
        <v>2374</v>
      </c>
      <c r="C475" s="40" t="s">
        <v>601</v>
      </c>
      <c r="D475" s="40" t="s">
        <v>602</v>
      </c>
      <c r="E475" s="40"/>
      <c r="F475" s="113" t="s">
        <v>430</v>
      </c>
      <c r="G475" s="113" t="s">
        <v>603</v>
      </c>
    </row>
    <row r="476" spans="1:7" x14ac:dyDescent="0.35">
      <c r="A476" s="545" t="s">
        <v>1821</v>
      </c>
      <c r="B476" s="22" t="s">
        <v>634</v>
      </c>
      <c r="C476" s="513">
        <v>0.43741579876007852</v>
      </c>
      <c r="D476" s="88"/>
      <c r="G476" s="91"/>
    </row>
    <row r="477" spans="1:7" x14ac:dyDescent="0.35">
      <c r="A477" s="545"/>
      <c r="C477" s="88"/>
      <c r="D477" s="88"/>
      <c r="G477" s="91"/>
    </row>
    <row r="478" spans="1:7" x14ac:dyDescent="0.35">
      <c r="A478" s="545"/>
      <c r="B478" s="38" t="s">
        <v>635</v>
      </c>
      <c r="C478" s="88"/>
      <c r="D478" s="88"/>
      <c r="G478" s="91"/>
    </row>
    <row r="479" spans="1:7" x14ac:dyDescent="0.35">
      <c r="A479" s="545" t="s">
        <v>1822</v>
      </c>
      <c r="B479" s="22" t="s">
        <v>637</v>
      </c>
      <c r="C479" s="553">
        <v>77.10763869000003</v>
      </c>
      <c r="D479" s="545">
        <v>66</v>
      </c>
      <c r="F479" s="101">
        <f>IF($C$487=0,"",IF(C479="[Mark as ND1 if not relevant]","",C479/$C$487))</f>
        <v>0.1469844839239178</v>
      </c>
      <c r="G479" s="101">
        <f>IF($D$487=0,"",IF(D479="[Mark as ND1 if not relevant]","",D479/$D$487))</f>
        <v>0.5641025641025641</v>
      </c>
    </row>
    <row r="480" spans="1:7" x14ac:dyDescent="0.35">
      <c r="A480" s="545" t="s">
        <v>1823</v>
      </c>
      <c r="B480" s="22" t="s">
        <v>639</v>
      </c>
      <c r="C480" s="553">
        <v>56.885018280000004</v>
      </c>
      <c r="D480" s="545">
        <v>11</v>
      </c>
      <c r="F480" s="101">
        <f t="shared" ref="F480:F486" si="20">IF($C$487=0,"",IF(C480="[Mark as ND1 if not relevant]","",C480/$C$487))</f>
        <v>0.10843562579452694</v>
      </c>
      <c r="G480" s="101">
        <f t="shared" ref="G480:G486" si="21">IF($D$487=0,"",IF(D480="[Mark as ND1 if not relevant]","",D480/$D$487))</f>
        <v>9.4017094017094016E-2</v>
      </c>
    </row>
    <row r="481" spans="1:7" x14ac:dyDescent="0.35">
      <c r="A481" s="545" t="s">
        <v>1824</v>
      </c>
      <c r="B481" s="22" t="s">
        <v>641</v>
      </c>
      <c r="C481" s="553">
        <v>390.60447485999998</v>
      </c>
      <c r="D481" s="545">
        <v>40</v>
      </c>
      <c r="F481" s="101">
        <f t="shared" si="20"/>
        <v>0.74457989028155513</v>
      </c>
      <c r="G481" s="101">
        <f t="shared" si="21"/>
        <v>0.34188034188034189</v>
      </c>
    </row>
    <row r="482" spans="1:7" x14ac:dyDescent="0.35">
      <c r="A482" s="545" t="s">
        <v>1825</v>
      </c>
      <c r="B482" s="22" t="s">
        <v>643</v>
      </c>
      <c r="C482" s="553">
        <v>0</v>
      </c>
      <c r="D482" s="545">
        <v>0</v>
      </c>
      <c r="F482" s="101">
        <f t="shared" si="20"/>
        <v>0</v>
      </c>
      <c r="G482" s="101">
        <f t="shared" si="21"/>
        <v>0</v>
      </c>
    </row>
    <row r="483" spans="1:7" x14ac:dyDescent="0.35">
      <c r="A483" s="545" t="s">
        <v>1826</v>
      </c>
      <c r="B483" s="22" t="s">
        <v>645</v>
      </c>
      <c r="C483" s="553">
        <v>0</v>
      </c>
      <c r="D483" s="545">
        <v>0</v>
      </c>
      <c r="F483" s="101">
        <f t="shared" si="20"/>
        <v>0</v>
      </c>
      <c r="G483" s="101">
        <f t="shared" si="21"/>
        <v>0</v>
      </c>
    </row>
    <row r="484" spans="1:7" x14ac:dyDescent="0.35">
      <c r="A484" s="545" t="s">
        <v>1827</v>
      </c>
      <c r="B484" s="22" t="s">
        <v>647</v>
      </c>
      <c r="C484" s="553">
        <v>0</v>
      </c>
      <c r="D484" s="545">
        <v>0</v>
      </c>
      <c r="F484" s="101">
        <f t="shared" si="20"/>
        <v>0</v>
      </c>
      <c r="G484" s="101">
        <f t="shared" si="21"/>
        <v>0</v>
      </c>
    </row>
    <row r="485" spans="1:7" x14ac:dyDescent="0.35">
      <c r="A485" s="545" t="s">
        <v>1828</v>
      </c>
      <c r="B485" s="22" t="s">
        <v>649</v>
      </c>
      <c r="C485" s="553">
        <v>0</v>
      </c>
      <c r="D485" s="545">
        <v>0</v>
      </c>
      <c r="F485" s="101">
        <f t="shared" si="20"/>
        <v>0</v>
      </c>
      <c r="G485" s="101">
        <f t="shared" si="21"/>
        <v>0</v>
      </c>
    </row>
    <row r="486" spans="1:7" x14ac:dyDescent="0.35">
      <c r="A486" s="545" t="s">
        <v>1829</v>
      </c>
      <c r="B486" s="22" t="s">
        <v>651</v>
      </c>
      <c r="C486" s="553">
        <v>0</v>
      </c>
      <c r="D486" s="545">
        <v>0</v>
      </c>
      <c r="F486" s="101">
        <f t="shared" si="20"/>
        <v>0</v>
      </c>
      <c r="G486" s="101">
        <f t="shared" si="21"/>
        <v>0</v>
      </c>
    </row>
    <row r="487" spans="1:7" x14ac:dyDescent="0.35">
      <c r="A487" s="545" t="s">
        <v>1830</v>
      </c>
      <c r="B487" s="49" t="s">
        <v>87</v>
      </c>
      <c r="C487" s="678">
        <f>SUM(C479:C486)</f>
        <v>524.59713183000008</v>
      </c>
      <c r="D487" s="516">
        <f>SUM(D479:D486)</f>
        <v>117</v>
      </c>
      <c r="F487" s="97">
        <f>SUM(F479:F486)</f>
        <v>0.99999999999999989</v>
      </c>
      <c r="G487" s="97">
        <f>SUM(G479:G486)</f>
        <v>1</v>
      </c>
    </row>
    <row r="488" spans="1:7" hidden="1" outlineLevel="1" x14ac:dyDescent="0.35">
      <c r="A488" s="545" t="s">
        <v>1831</v>
      </c>
      <c r="B488" s="51" t="s">
        <v>654</v>
      </c>
      <c r="F488" s="101">
        <f t="shared" ref="F488:F493" si="22">IF($C$487=0,"",IF(C488="[for completion]","",C488/$C$487))</f>
        <v>0</v>
      </c>
      <c r="G488" s="101">
        <f t="shared" ref="G488:G493" si="23">IF($D$487=0,"",IF(D488="[for completion]","",D488/$D$487))</f>
        <v>0</v>
      </c>
    </row>
    <row r="489" spans="1:7" hidden="1" outlineLevel="1" x14ac:dyDescent="0.35">
      <c r="A489" s="545" t="s">
        <v>1832</v>
      </c>
      <c r="B489" s="51" t="s">
        <v>656</v>
      </c>
      <c r="F489" s="101">
        <f t="shared" si="22"/>
        <v>0</v>
      </c>
      <c r="G489" s="101">
        <f t="shared" si="23"/>
        <v>0</v>
      </c>
    </row>
    <row r="490" spans="1:7" hidden="1" outlineLevel="1" x14ac:dyDescent="0.35">
      <c r="A490" s="545" t="s">
        <v>1833</v>
      </c>
      <c r="B490" s="51" t="s">
        <v>658</v>
      </c>
      <c r="F490" s="101">
        <f t="shared" si="22"/>
        <v>0</v>
      </c>
      <c r="G490" s="101">
        <f t="shared" si="23"/>
        <v>0</v>
      </c>
    </row>
    <row r="491" spans="1:7" hidden="1" outlineLevel="1" x14ac:dyDescent="0.35">
      <c r="A491" s="545" t="s">
        <v>1834</v>
      </c>
      <c r="B491" s="51" t="s">
        <v>660</v>
      </c>
      <c r="F491" s="101">
        <f t="shared" si="22"/>
        <v>0</v>
      </c>
      <c r="G491" s="101">
        <f t="shared" si="23"/>
        <v>0</v>
      </c>
    </row>
    <row r="492" spans="1:7" hidden="1" outlineLevel="1" x14ac:dyDescent="0.35">
      <c r="A492" s="545" t="s">
        <v>1835</v>
      </c>
      <c r="B492" s="51" t="s">
        <v>662</v>
      </c>
      <c r="F492" s="101">
        <f t="shared" si="22"/>
        <v>0</v>
      </c>
      <c r="G492" s="101">
        <f t="shared" si="23"/>
        <v>0</v>
      </c>
    </row>
    <row r="493" spans="1:7" hidden="1" outlineLevel="1" x14ac:dyDescent="0.35">
      <c r="A493" s="545" t="s">
        <v>1836</v>
      </c>
      <c r="B493" s="51" t="s">
        <v>664</v>
      </c>
      <c r="F493" s="101">
        <f t="shared" si="22"/>
        <v>0</v>
      </c>
      <c r="G493" s="101">
        <f t="shared" si="23"/>
        <v>0</v>
      </c>
    </row>
    <row r="494" spans="1:7" hidden="1" outlineLevel="1" x14ac:dyDescent="0.35">
      <c r="A494" s="545" t="s">
        <v>1837</v>
      </c>
      <c r="B494" s="51"/>
      <c r="F494" s="101"/>
      <c r="G494" s="101"/>
    </row>
    <row r="495" spans="1:7" hidden="1" outlineLevel="1" x14ac:dyDescent="0.35">
      <c r="A495" s="545" t="s">
        <v>1838</v>
      </c>
      <c r="B495" s="51"/>
      <c r="F495" s="101"/>
      <c r="G495" s="101"/>
    </row>
    <row r="496" spans="1:7" hidden="1" outlineLevel="1" x14ac:dyDescent="0.35">
      <c r="A496" s="545" t="s">
        <v>1839</v>
      </c>
      <c r="B496" s="51"/>
      <c r="F496" s="101"/>
      <c r="G496" s="97"/>
    </row>
    <row r="497" spans="1:7" ht="15" customHeight="1" collapsed="1" x14ac:dyDescent="0.35">
      <c r="A497" s="569"/>
      <c r="B497" s="542" t="s">
        <v>2375</v>
      </c>
      <c r="C497" s="40" t="s">
        <v>721</v>
      </c>
      <c r="D497" s="40"/>
      <c r="E497" s="40"/>
      <c r="F497" s="113"/>
      <c r="G497" s="110"/>
    </row>
    <row r="498" spans="1:7" x14ac:dyDescent="0.35">
      <c r="A498" s="545" t="s">
        <v>2413</v>
      </c>
      <c r="B498" s="544" t="s">
        <v>722</v>
      </c>
      <c r="C498" s="526">
        <v>0.22989999999999999</v>
      </c>
      <c r="G498" s="91"/>
    </row>
    <row r="499" spans="1:7" x14ac:dyDescent="0.35">
      <c r="A499" s="545" t="s">
        <v>2414</v>
      </c>
      <c r="B499" s="544" t="s">
        <v>723</v>
      </c>
      <c r="C499" s="526">
        <v>0.66969999999999996</v>
      </c>
      <c r="G499" s="91"/>
    </row>
    <row r="500" spans="1:7" x14ac:dyDescent="0.35">
      <c r="A500" s="545" t="s">
        <v>2415</v>
      </c>
      <c r="B500" s="544" t="s">
        <v>724</v>
      </c>
      <c r="C500" s="88"/>
      <c r="G500" s="91"/>
    </row>
    <row r="501" spans="1:7" x14ac:dyDescent="0.35">
      <c r="A501" s="545" t="s">
        <v>2416</v>
      </c>
      <c r="B501" s="544" t="s">
        <v>725</v>
      </c>
      <c r="C501" s="88"/>
      <c r="G501" s="91"/>
    </row>
    <row r="502" spans="1:7" x14ac:dyDescent="0.35">
      <c r="A502" s="545" t="s">
        <v>2417</v>
      </c>
      <c r="B502" s="544" t="s">
        <v>726</v>
      </c>
      <c r="C502" s="88"/>
      <c r="G502" s="91"/>
    </row>
    <row r="503" spans="1:7" x14ac:dyDescent="0.35">
      <c r="A503" s="545" t="s">
        <v>2418</v>
      </c>
      <c r="B503" s="544" t="s">
        <v>727</v>
      </c>
      <c r="C503" s="88"/>
      <c r="G503" s="91"/>
    </row>
    <row r="504" spans="1:7" x14ac:dyDescent="0.35">
      <c r="A504" s="545" t="s">
        <v>2419</v>
      </c>
      <c r="B504" s="544" t="s">
        <v>728</v>
      </c>
      <c r="C504" s="88"/>
      <c r="G504" s="91"/>
    </row>
    <row r="505" spans="1:7" x14ac:dyDescent="0.35">
      <c r="A505" s="545" t="s">
        <v>2420</v>
      </c>
      <c r="B505" s="544" t="s">
        <v>1840</v>
      </c>
      <c r="C505" s="88"/>
      <c r="G505" s="91"/>
    </row>
    <row r="506" spans="1:7" x14ac:dyDescent="0.35">
      <c r="A506" s="545" t="s">
        <v>2421</v>
      </c>
      <c r="B506" s="544" t="s">
        <v>1841</v>
      </c>
      <c r="C506" s="513"/>
      <c r="G506" s="91"/>
    </row>
    <row r="507" spans="1:7" x14ac:dyDescent="0.35">
      <c r="A507" s="545" t="s">
        <v>2422</v>
      </c>
      <c r="B507" s="544" t="s">
        <v>2251</v>
      </c>
      <c r="C507" s="88"/>
      <c r="G507" s="91"/>
    </row>
    <row r="508" spans="1:7" x14ac:dyDescent="0.35">
      <c r="A508" s="545" t="s">
        <v>2423</v>
      </c>
      <c r="B508" s="544" t="s">
        <v>729</v>
      </c>
      <c r="C508" s="88"/>
      <c r="G508" s="91"/>
    </row>
    <row r="509" spans="1:7" x14ac:dyDescent="0.35">
      <c r="A509" s="545" t="s">
        <v>2424</v>
      </c>
      <c r="B509" s="544" t="s">
        <v>2715</v>
      </c>
      <c r="C509" s="513"/>
      <c r="G509" s="91"/>
    </row>
    <row r="510" spans="1:7" outlineLevel="1" x14ac:dyDescent="0.35">
      <c r="A510" s="545" t="s">
        <v>2425</v>
      </c>
      <c r="B510" s="544" t="s">
        <v>85</v>
      </c>
      <c r="C510" s="513">
        <v>0.1004</v>
      </c>
      <c r="G510" s="91"/>
    </row>
    <row r="511" spans="1:7" outlineLevel="1" x14ac:dyDescent="0.35">
      <c r="A511" s="545" t="s">
        <v>2426</v>
      </c>
      <c r="B511" s="573" t="s">
        <v>730</v>
      </c>
      <c r="G511" s="91"/>
    </row>
    <row r="512" spans="1:7" hidden="1" outlineLevel="1" x14ac:dyDescent="0.35">
      <c r="A512" s="545" t="s">
        <v>2427</v>
      </c>
      <c r="B512" s="573" t="s">
        <v>89</v>
      </c>
      <c r="G512" s="91"/>
    </row>
    <row r="513" spans="1:7" hidden="1" outlineLevel="1" x14ac:dyDescent="0.35">
      <c r="A513" s="545" t="s">
        <v>2428</v>
      </c>
      <c r="B513" s="573" t="s">
        <v>89</v>
      </c>
      <c r="G513" s="91"/>
    </row>
    <row r="514" spans="1:7" hidden="1" outlineLevel="1" x14ac:dyDescent="0.35">
      <c r="A514" s="545" t="s">
        <v>2429</v>
      </c>
      <c r="B514" s="573" t="s">
        <v>89</v>
      </c>
      <c r="G514" s="91"/>
    </row>
    <row r="515" spans="1:7" hidden="1" outlineLevel="1" x14ac:dyDescent="0.35">
      <c r="A515" s="545" t="s">
        <v>2430</v>
      </c>
      <c r="B515" s="573" t="s">
        <v>89</v>
      </c>
      <c r="G515" s="91"/>
    </row>
    <row r="516" spans="1:7" hidden="1" outlineLevel="1" x14ac:dyDescent="0.35">
      <c r="A516" s="545" t="s">
        <v>2431</v>
      </c>
      <c r="B516" s="573" t="s">
        <v>89</v>
      </c>
      <c r="G516" s="91"/>
    </row>
    <row r="517" spans="1:7" hidden="1" outlineLevel="1" x14ac:dyDescent="0.35">
      <c r="A517" s="545" t="s">
        <v>2432</v>
      </c>
      <c r="B517" s="573" t="s">
        <v>89</v>
      </c>
      <c r="G517" s="91"/>
    </row>
    <row r="518" spans="1:7" hidden="1" outlineLevel="1" x14ac:dyDescent="0.35">
      <c r="A518" s="545" t="s">
        <v>2433</v>
      </c>
      <c r="B518" s="573" t="s">
        <v>89</v>
      </c>
      <c r="G518" s="91"/>
    </row>
    <row r="519" spans="1:7" hidden="1" outlineLevel="1" x14ac:dyDescent="0.35">
      <c r="A519" s="545" t="s">
        <v>2434</v>
      </c>
      <c r="B519" s="573" t="s">
        <v>89</v>
      </c>
    </row>
    <row r="520" spans="1:7" hidden="1" outlineLevel="1" x14ac:dyDescent="0.35">
      <c r="A520" s="545" t="s">
        <v>2435</v>
      </c>
      <c r="B520" s="573" t="s">
        <v>89</v>
      </c>
    </row>
    <row r="521" spans="1:7" hidden="1" outlineLevel="1" x14ac:dyDescent="0.35">
      <c r="A521" s="545" t="s">
        <v>2436</v>
      </c>
      <c r="B521" s="573" t="s">
        <v>89</v>
      </c>
    </row>
    <row r="522" spans="1:7" hidden="1" outlineLevel="1" x14ac:dyDescent="0.35">
      <c r="A522" s="545" t="s">
        <v>2437</v>
      </c>
      <c r="B522" s="573" t="s">
        <v>89</v>
      </c>
    </row>
    <row r="523" spans="1:7" outlineLevel="1" x14ac:dyDescent="0.35">
      <c r="A523" s="545" t="s">
        <v>2438</v>
      </c>
      <c r="B523" s="573" t="s">
        <v>89</v>
      </c>
    </row>
    <row r="524" spans="1:7" outlineLevel="1" x14ac:dyDescent="0.35">
      <c r="A524" s="545" t="s">
        <v>2439</v>
      </c>
      <c r="B524" s="573" t="s">
        <v>89</v>
      </c>
    </row>
    <row r="525" spans="1:7" customFormat="1" x14ac:dyDescent="0.35">
      <c r="A525" s="568"/>
      <c r="B525" s="551" t="s">
        <v>2376</v>
      </c>
      <c r="C525" s="552" t="s">
        <v>58</v>
      </c>
      <c r="D525" s="552" t="s">
        <v>1787</v>
      </c>
      <c r="E525" s="552"/>
      <c r="F525" s="552" t="s">
        <v>430</v>
      </c>
      <c r="G525" s="552" t="s">
        <v>1788</v>
      </c>
    </row>
    <row r="526" spans="1:7" customFormat="1" x14ac:dyDescent="0.35">
      <c r="A526" s="545" t="s">
        <v>2440</v>
      </c>
      <c r="B526" s="544"/>
      <c r="C526" s="553"/>
      <c r="D526" s="554"/>
      <c r="E526" s="546"/>
      <c r="F526" s="555" t="str">
        <f>IF($C$544=0,"",IF(C526="[for completion]","",IF(C526="","",C526/$C$544)))</f>
        <v/>
      </c>
      <c r="G526" s="555" t="str">
        <f>IF($D$544=0,"",IF(D526="[for completion]","",IF(D526="","",D526/$D$544)))</f>
        <v/>
      </c>
    </row>
    <row r="527" spans="1:7" customFormat="1" x14ac:dyDescent="0.35">
      <c r="A527" s="545" t="s">
        <v>2441</v>
      </c>
      <c r="B527" s="544"/>
      <c r="C527" s="553"/>
      <c r="D527" s="554"/>
      <c r="E527" s="546"/>
      <c r="F527" s="555" t="str">
        <f t="shared" ref="F527:F543" si="24">IF($C$544=0,"",IF(C527="[for completion]","",IF(C527="","",C527/$C$544)))</f>
        <v/>
      </c>
      <c r="G527" s="555" t="str">
        <f t="shared" ref="G527:G543" si="25">IF($D$544=0,"",IF(D527="[for completion]","",IF(D527="","",D527/$D$544)))</f>
        <v/>
      </c>
    </row>
    <row r="528" spans="1:7" customFormat="1" x14ac:dyDescent="0.35">
      <c r="A528" s="545" t="s">
        <v>2442</v>
      </c>
      <c r="B528" s="544"/>
      <c r="C528" s="553"/>
      <c r="D528" s="554"/>
      <c r="E528" s="546"/>
      <c r="F528" s="555" t="str">
        <f t="shared" si="24"/>
        <v/>
      </c>
      <c r="G528" s="555" t="str">
        <f t="shared" si="25"/>
        <v/>
      </c>
    </row>
    <row r="529" spans="1:7" customFormat="1" x14ac:dyDescent="0.35">
      <c r="A529" s="545" t="s">
        <v>2443</v>
      </c>
      <c r="B529" s="544"/>
      <c r="C529" s="553"/>
      <c r="D529" s="554"/>
      <c r="E529" s="546"/>
      <c r="F529" s="555" t="str">
        <f t="shared" si="24"/>
        <v/>
      </c>
      <c r="G529" s="555" t="str">
        <f t="shared" si="25"/>
        <v/>
      </c>
    </row>
    <row r="530" spans="1:7" customFormat="1" x14ac:dyDescent="0.35">
      <c r="A530" s="545" t="s">
        <v>2444</v>
      </c>
      <c r="B530" s="544"/>
      <c r="C530" s="553"/>
      <c r="D530" s="554"/>
      <c r="E530" s="546"/>
      <c r="F530" s="555" t="str">
        <f t="shared" si="24"/>
        <v/>
      </c>
      <c r="G530" s="555" t="str">
        <f t="shared" si="25"/>
        <v/>
      </c>
    </row>
    <row r="531" spans="1:7" customFormat="1" x14ac:dyDescent="0.35">
      <c r="A531" s="545" t="s">
        <v>2445</v>
      </c>
      <c r="B531" s="544"/>
      <c r="C531" s="553"/>
      <c r="D531" s="554"/>
      <c r="E531" s="546"/>
      <c r="F531" s="555" t="str">
        <f t="shared" si="24"/>
        <v/>
      </c>
      <c r="G531" s="555" t="str">
        <f t="shared" si="25"/>
        <v/>
      </c>
    </row>
    <row r="532" spans="1:7" customFormat="1" x14ac:dyDescent="0.35">
      <c r="A532" s="545" t="s">
        <v>2446</v>
      </c>
      <c r="B532" s="544"/>
      <c r="C532" s="553"/>
      <c r="D532" s="554"/>
      <c r="E532" s="546"/>
      <c r="F532" s="555" t="str">
        <f t="shared" si="24"/>
        <v/>
      </c>
      <c r="G532" s="555" t="str">
        <f t="shared" si="25"/>
        <v/>
      </c>
    </row>
    <row r="533" spans="1:7" customFormat="1" x14ac:dyDescent="0.35">
      <c r="A533" s="545" t="s">
        <v>2447</v>
      </c>
      <c r="B533" s="544"/>
      <c r="C533" s="553"/>
      <c r="D533" s="554"/>
      <c r="E533" s="546"/>
      <c r="F533" s="555" t="str">
        <f t="shared" si="24"/>
        <v/>
      </c>
      <c r="G533" s="555" t="str">
        <f t="shared" si="25"/>
        <v/>
      </c>
    </row>
    <row r="534" spans="1:7" customFormat="1" x14ac:dyDescent="0.35">
      <c r="A534" s="545" t="s">
        <v>2448</v>
      </c>
      <c r="B534" s="544"/>
      <c r="C534" s="553"/>
      <c r="D534" s="554"/>
      <c r="E534" s="546"/>
      <c r="F534" s="555" t="str">
        <f t="shared" si="24"/>
        <v/>
      </c>
      <c r="G534" s="555" t="str">
        <f t="shared" si="25"/>
        <v/>
      </c>
    </row>
    <row r="535" spans="1:7" customFormat="1" x14ac:dyDescent="0.35">
      <c r="A535" s="545" t="s">
        <v>2449</v>
      </c>
      <c r="B535" s="544"/>
      <c r="C535" s="553"/>
      <c r="D535" s="554"/>
      <c r="E535" s="546"/>
      <c r="F535" s="555" t="str">
        <f t="shared" si="24"/>
        <v/>
      </c>
      <c r="G535" s="555" t="str">
        <f t="shared" si="25"/>
        <v/>
      </c>
    </row>
    <row r="536" spans="1:7" customFormat="1" x14ac:dyDescent="0.35">
      <c r="A536" s="545" t="s">
        <v>2450</v>
      </c>
      <c r="B536" s="544"/>
      <c r="C536" s="553"/>
      <c r="D536" s="554"/>
      <c r="E536" s="546"/>
      <c r="F536" s="555" t="str">
        <f t="shared" si="24"/>
        <v/>
      </c>
      <c r="G536" s="555" t="str">
        <f t="shared" si="25"/>
        <v/>
      </c>
    </row>
    <row r="537" spans="1:7" customFormat="1" x14ac:dyDescent="0.35">
      <c r="A537" s="545" t="s">
        <v>2451</v>
      </c>
      <c r="B537" s="544"/>
      <c r="C537" s="553"/>
      <c r="D537" s="554"/>
      <c r="E537" s="546"/>
      <c r="F537" s="555" t="str">
        <f t="shared" si="24"/>
        <v/>
      </c>
      <c r="G537" s="555" t="str">
        <f t="shared" si="25"/>
        <v/>
      </c>
    </row>
    <row r="538" spans="1:7" customFormat="1" x14ac:dyDescent="0.35">
      <c r="A538" s="545" t="s">
        <v>2452</v>
      </c>
      <c r="B538" s="544"/>
      <c r="C538" s="553"/>
      <c r="D538" s="554"/>
      <c r="E538" s="546"/>
      <c r="F538" s="555" t="str">
        <f t="shared" si="24"/>
        <v/>
      </c>
      <c r="G538" s="555" t="str">
        <f t="shared" si="25"/>
        <v/>
      </c>
    </row>
    <row r="539" spans="1:7" customFormat="1" x14ac:dyDescent="0.35">
      <c r="A539" s="545" t="s">
        <v>2453</v>
      </c>
      <c r="B539" s="544"/>
      <c r="C539" s="553"/>
      <c r="D539" s="554"/>
      <c r="E539" s="546"/>
      <c r="F539" s="555" t="str">
        <f t="shared" si="24"/>
        <v/>
      </c>
      <c r="G539" s="555" t="str">
        <f t="shared" si="25"/>
        <v/>
      </c>
    </row>
    <row r="540" spans="1:7" customFormat="1" x14ac:dyDescent="0.35">
      <c r="A540" s="545" t="s">
        <v>2454</v>
      </c>
      <c r="B540" s="544"/>
      <c r="C540" s="553"/>
      <c r="D540" s="554"/>
      <c r="E540" s="546"/>
      <c r="F540" s="555" t="str">
        <f t="shared" si="24"/>
        <v/>
      </c>
      <c r="G540" s="555" t="str">
        <f t="shared" si="25"/>
        <v/>
      </c>
    </row>
    <row r="541" spans="1:7" customFormat="1" x14ac:dyDescent="0.35">
      <c r="A541" s="545" t="s">
        <v>2455</v>
      </c>
      <c r="B541" s="544"/>
      <c r="C541" s="553"/>
      <c r="D541" s="554"/>
      <c r="E541" s="546"/>
      <c r="F541" s="555" t="str">
        <f t="shared" si="24"/>
        <v/>
      </c>
      <c r="G541" s="555" t="str">
        <f t="shared" si="25"/>
        <v/>
      </c>
    </row>
    <row r="542" spans="1:7" customFormat="1" x14ac:dyDescent="0.35">
      <c r="A542" s="545" t="s">
        <v>2456</v>
      </c>
      <c r="B542" s="544"/>
      <c r="C542" s="553"/>
      <c r="D542" s="554"/>
      <c r="E542" s="546"/>
      <c r="F542" s="555" t="str">
        <f t="shared" si="24"/>
        <v/>
      </c>
      <c r="G542" s="555" t="str">
        <f t="shared" si="25"/>
        <v/>
      </c>
    </row>
    <row r="543" spans="1:7" customFormat="1" x14ac:dyDescent="0.35">
      <c r="A543" s="545" t="s">
        <v>2457</v>
      </c>
      <c r="B543" s="544" t="s">
        <v>1716</v>
      </c>
      <c r="C543" s="553">
        <v>524.59713183000008</v>
      </c>
      <c r="D543" s="545">
        <v>117</v>
      </c>
      <c r="E543" s="546"/>
      <c r="F543" s="555">
        <f t="shared" si="24"/>
        <v>1</v>
      </c>
      <c r="G543" s="555">
        <f t="shared" si="25"/>
        <v>1</v>
      </c>
    </row>
    <row r="544" spans="1:7" customFormat="1" x14ac:dyDescent="0.35">
      <c r="A544" s="545" t="s">
        <v>2458</v>
      </c>
      <c r="B544" s="544" t="s">
        <v>87</v>
      </c>
      <c r="C544" s="553">
        <f>SUM(C526:C543)</f>
        <v>524.59713183000008</v>
      </c>
      <c r="D544" s="554">
        <f>SUM(D526:D543)</f>
        <v>117</v>
      </c>
      <c r="E544" s="546"/>
      <c r="F544" s="556">
        <f>SUM(F526:F543)</f>
        <v>1</v>
      </c>
      <c r="G544" s="556">
        <f>SUM(G526:G543)</f>
        <v>1</v>
      </c>
    </row>
    <row r="545" spans="1:7" customFormat="1" x14ac:dyDescent="0.35">
      <c r="A545" s="545" t="s">
        <v>2459</v>
      </c>
      <c r="B545" s="544"/>
      <c r="C545" s="545"/>
      <c r="D545" s="545"/>
      <c r="E545" s="546"/>
      <c r="F545" s="546"/>
      <c r="G545" s="546"/>
    </row>
    <row r="546" spans="1:7" customFormat="1" x14ac:dyDescent="0.35">
      <c r="A546" s="545" t="s">
        <v>2460</v>
      </c>
      <c r="B546" s="544"/>
      <c r="C546" s="545"/>
      <c r="D546" s="545"/>
      <c r="E546" s="546"/>
      <c r="F546" s="546"/>
      <c r="G546" s="546"/>
    </row>
    <row r="547" spans="1:7" customFormat="1" x14ac:dyDescent="0.35">
      <c r="A547" s="545" t="s">
        <v>2461</v>
      </c>
      <c r="B547" s="544"/>
      <c r="C547" s="545"/>
      <c r="D547" s="545"/>
      <c r="E547" s="546"/>
      <c r="F547" s="546"/>
      <c r="G547" s="546"/>
    </row>
    <row r="548" spans="1:7" customFormat="1" x14ac:dyDescent="0.35">
      <c r="A548" s="568"/>
      <c r="B548" s="542" t="s">
        <v>2377</v>
      </c>
      <c r="C548" s="552" t="s">
        <v>58</v>
      </c>
      <c r="D548" s="552" t="s">
        <v>1787</v>
      </c>
      <c r="E548" s="552"/>
      <c r="F548" s="552" t="s">
        <v>430</v>
      </c>
      <c r="G548" s="552" t="s">
        <v>1788</v>
      </c>
    </row>
    <row r="549" spans="1:7" customFormat="1" x14ac:dyDescent="0.35">
      <c r="A549" s="545" t="s">
        <v>2462</v>
      </c>
      <c r="B549" s="544"/>
      <c r="C549" s="553"/>
      <c r="D549" s="554"/>
      <c r="E549" s="546"/>
      <c r="F549" s="555" t="str">
        <f>IF($C$567=0,"",IF(C549="[for completion]","",IF(C549="","",C549/$C$567)))</f>
        <v/>
      </c>
      <c r="G549" s="555" t="str">
        <f>IF($D$567=0,"",IF(D549="[for completion]","",IF(D549="","",D549/$D$567)))</f>
        <v/>
      </c>
    </row>
    <row r="550" spans="1:7" customFormat="1" x14ac:dyDescent="0.35">
      <c r="A550" s="545" t="s">
        <v>2463</v>
      </c>
      <c r="B550" s="544"/>
      <c r="C550" s="553"/>
      <c r="D550" s="554"/>
      <c r="E550" s="546"/>
      <c r="F550" s="555" t="str">
        <f t="shared" ref="F550:F566" si="26">IF($C$567=0,"",IF(C550="[for completion]","",IF(C550="","",C550/$C$567)))</f>
        <v/>
      </c>
      <c r="G550" s="555" t="str">
        <f t="shared" ref="G550:G566" si="27">IF($D$567=0,"",IF(D550="[for completion]","",IF(D550="","",D550/$D$567)))</f>
        <v/>
      </c>
    </row>
    <row r="551" spans="1:7" customFormat="1" x14ac:dyDescent="0.35">
      <c r="A551" s="545" t="s">
        <v>2464</v>
      </c>
      <c r="B551" s="544"/>
      <c r="C551" s="553"/>
      <c r="D551" s="554"/>
      <c r="E551" s="546"/>
      <c r="F551" s="555" t="str">
        <f t="shared" si="26"/>
        <v/>
      </c>
      <c r="G551" s="555" t="str">
        <f t="shared" si="27"/>
        <v/>
      </c>
    </row>
    <row r="552" spans="1:7" customFormat="1" x14ac:dyDescent="0.35">
      <c r="A552" s="545" t="s">
        <v>2465</v>
      </c>
      <c r="B552" s="544"/>
      <c r="C552" s="553"/>
      <c r="D552" s="554"/>
      <c r="E552" s="546"/>
      <c r="F552" s="555" t="str">
        <f t="shared" si="26"/>
        <v/>
      </c>
      <c r="G552" s="555" t="str">
        <f t="shared" si="27"/>
        <v/>
      </c>
    </row>
    <row r="553" spans="1:7" customFormat="1" x14ac:dyDescent="0.35">
      <c r="A553" s="545" t="s">
        <v>2466</v>
      </c>
      <c r="B553" s="544"/>
      <c r="C553" s="553"/>
      <c r="D553" s="554"/>
      <c r="E553" s="546"/>
      <c r="F553" s="555" t="str">
        <f t="shared" si="26"/>
        <v/>
      </c>
      <c r="G553" s="555" t="str">
        <f t="shared" si="27"/>
        <v/>
      </c>
    </row>
    <row r="554" spans="1:7" customFormat="1" x14ac:dyDescent="0.35">
      <c r="A554" s="545" t="s">
        <v>2467</v>
      </c>
      <c r="B554" s="544"/>
      <c r="C554" s="553"/>
      <c r="D554" s="554"/>
      <c r="E554" s="546"/>
      <c r="F554" s="555" t="str">
        <f t="shared" si="26"/>
        <v/>
      </c>
      <c r="G554" s="555" t="str">
        <f t="shared" si="27"/>
        <v/>
      </c>
    </row>
    <row r="555" spans="1:7" customFormat="1" x14ac:dyDescent="0.35">
      <c r="A555" s="545" t="s">
        <v>2468</v>
      </c>
      <c r="B555" s="557"/>
      <c r="C555" s="553"/>
      <c r="D555" s="554"/>
      <c r="E555" s="546"/>
      <c r="F555" s="555" t="str">
        <f t="shared" si="26"/>
        <v/>
      </c>
      <c r="G555" s="555" t="str">
        <f t="shared" si="27"/>
        <v/>
      </c>
    </row>
    <row r="556" spans="1:7" customFormat="1" x14ac:dyDescent="0.35">
      <c r="A556" s="545" t="s">
        <v>2469</v>
      </c>
      <c r="B556" s="544"/>
      <c r="C556" s="553"/>
      <c r="D556" s="554"/>
      <c r="E556" s="546"/>
      <c r="F556" s="555" t="str">
        <f t="shared" si="26"/>
        <v/>
      </c>
      <c r="G556" s="555" t="str">
        <f t="shared" si="27"/>
        <v/>
      </c>
    </row>
    <row r="557" spans="1:7" customFormat="1" x14ac:dyDescent="0.35">
      <c r="A557" s="545" t="s">
        <v>2470</v>
      </c>
      <c r="B557" s="544"/>
      <c r="C557" s="553"/>
      <c r="D557" s="554"/>
      <c r="E557" s="546"/>
      <c r="F557" s="555" t="str">
        <f t="shared" si="26"/>
        <v/>
      </c>
      <c r="G557" s="555" t="str">
        <f t="shared" si="27"/>
        <v/>
      </c>
    </row>
    <row r="558" spans="1:7" customFormat="1" x14ac:dyDescent="0.35">
      <c r="A558" s="545" t="s">
        <v>2471</v>
      </c>
      <c r="B558" s="544"/>
      <c r="C558" s="553"/>
      <c r="D558" s="554"/>
      <c r="E558" s="546"/>
      <c r="F558" s="555" t="str">
        <f t="shared" si="26"/>
        <v/>
      </c>
      <c r="G558" s="555" t="str">
        <f t="shared" si="27"/>
        <v/>
      </c>
    </row>
    <row r="559" spans="1:7" customFormat="1" x14ac:dyDescent="0.35">
      <c r="A559" s="545" t="s">
        <v>2472</v>
      </c>
      <c r="B559" s="544"/>
      <c r="C559" s="553"/>
      <c r="D559" s="554"/>
      <c r="E559" s="546"/>
      <c r="F559" s="555" t="str">
        <f t="shared" si="26"/>
        <v/>
      </c>
      <c r="G559" s="555" t="str">
        <f t="shared" si="27"/>
        <v/>
      </c>
    </row>
    <row r="560" spans="1:7" customFormat="1" x14ac:dyDescent="0.35">
      <c r="A560" s="545" t="s">
        <v>2473</v>
      </c>
      <c r="B560" s="544"/>
      <c r="C560" s="553"/>
      <c r="D560" s="554"/>
      <c r="E560" s="546"/>
      <c r="F560" s="555" t="str">
        <f t="shared" si="26"/>
        <v/>
      </c>
      <c r="G560" s="555" t="str">
        <f t="shared" si="27"/>
        <v/>
      </c>
    </row>
    <row r="561" spans="1:7" customFormat="1" x14ac:dyDescent="0.35">
      <c r="A561" s="545" t="s">
        <v>2474</v>
      </c>
      <c r="B561" s="544"/>
      <c r="C561" s="553"/>
      <c r="D561" s="554"/>
      <c r="E561" s="546"/>
      <c r="F561" s="555" t="str">
        <f t="shared" si="26"/>
        <v/>
      </c>
      <c r="G561" s="555" t="str">
        <f t="shared" si="27"/>
        <v/>
      </c>
    </row>
    <row r="562" spans="1:7" customFormat="1" x14ac:dyDescent="0.35">
      <c r="A562" s="545" t="s">
        <v>2475</v>
      </c>
      <c r="B562" s="544"/>
      <c r="C562" s="553"/>
      <c r="D562" s="554"/>
      <c r="E562" s="546"/>
      <c r="F562" s="555" t="str">
        <f t="shared" si="26"/>
        <v/>
      </c>
      <c r="G562" s="555" t="str">
        <f t="shared" si="27"/>
        <v/>
      </c>
    </row>
    <row r="563" spans="1:7" customFormat="1" x14ac:dyDescent="0.35">
      <c r="A563" s="545" t="s">
        <v>2476</v>
      </c>
      <c r="B563" s="544"/>
      <c r="C563" s="553"/>
      <c r="D563" s="554"/>
      <c r="E563" s="546"/>
      <c r="F563" s="555" t="str">
        <f t="shared" si="26"/>
        <v/>
      </c>
      <c r="G563" s="555" t="str">
        <f t="shared" si="27"/>
        <v/>
      </c>
    </row>
    <row r="564" spans="1:7" customFormat="1" x14ac:dyDescent="0.35">
      <c r="A564" s="545" t="s">
        <v>2477</v>
      </c>
      <c r="B564" s="544"/>
      <c r="C564" s="553"/>
      <c r="D564" s="554"/>
      <c r="E564" s="546"/>
      <c r="F564" s="555" t="str">
        <f t="shared" si="26"/>
        <v/>
      </c>
      <c r="G564" s="555" t="str">
        <f t="shared" si="27"/>
        <v/>
      </c>
    </row>
    <row r="565" spans="1:7" customFormat="1" x14ac:dyDescent="0.35">
      <c r="A565" s="545" t="s">
        <v>2478</v>
      </c>
      <c r="B565" s="544"/>
      <c r="C565" s="553"/>
      <c r="D565" s="554"/>
      <c r="E565" s="546"/>
      <c r="F565" s="555" t="str">
        <f t="shared" si="26"/>
        <v/>
      </c>
      <c r="G565" s="555" t="str">
        <f t="shared" si="27"/>
        <v/>
      </c>
    </row>
    <row r="566" spans="1:7" customFormat="1" x14ac:dyDescent="0.35">
      <c r="A566" s="545" t="s">
        <v>2479</v>
      </c>
      <c r="B566" s="544" t="s">
        <v>1716</v>
      </c>
      <c r="C566" s="553">
        <v>524.59713183000008</v>
      </c>
      <c r="D566" s="545">
        <v>117</v>
      </c>
      <c r="E566" s="546"/>
      <c r="F566" s="555">
        <f t="shared" si="26"/>
        <v>1</v>
      </c>
      <c r="G566" s="555">
        <f t="shared" si="27"/>
        <v>1</v>
      </c>
    </row>
    <row r="567" spans="1:7" customFormat="1" x14ac:dyDescent="0.35">
      <c r="A567" s="545" t="s">
        <v>2480</v>
      </c>
      <c r="B567" s="544" t="s">
        <v>87</v>
      </c>
      <c r="C567" s="553">
        <f>SUM(C549:C566)</f>
        <v>524.59713183000008</v>
      </c>
      <c r="D567" s="554">
        <f>SUM(D549:D566)</f>
        <v>117</v>
      </c>
      <c r="E567" s="546"/>
      <c r="F567" s="556">
        <f>SUM(F549:F566)</f>
        <v>1</v>
      </c>
      <c r="G567" s="556">
        <f>SUM(G549:G566)</f>
        <v>1</v>
      </c>
    </row>
    <row r="568" spans="1:7" customFormat="1" x14ac:dyDescent="0.35">
      <c r="A568" s="545" t="s">
        <v>2481</v>
      </c>
      <c r="B568" s="544"/>
      <c r="C568" s="545"/>
      <c r="D568" s="545"/>
      <c r="E568" s="546"/>
      <c r="F568" s="546"/>
      <c r="G568" s="546"/>
    </row>
    <row r="569" spans="1:7" customFormat="1" x14ac:dyDescent="0.35">
      <c r="A569" s="545" t="s">
        <v>2482</v>
      </c>
      <c r="B569" s="544"/>
      <c r="C569" s="545"/>
      <c r="D569" s="545"/>
      <c r="E569" s="546"/>
      <c r="F569" s="546"/>
      <c r="G569" s="546"/>
    </row>
    <row r="570" spans="1:7" customFormat="1" x14ac:dyDescent="0.35">
      <c r="A570" s="545" t="s">
        <v>2483</v>
      </c>
      <c r="B570" s="544"/>
      <c r="C570" s="545"/>
      <c r="D570" s="545"/>
      <c r="E570" s="546"/>
      <c r="F570" s="546"/>
      <c r="G570" s="546"/>
    </row>
    <row r="571" spans="1:7" customFormat="1" x14ac:dyDescent="0.35">
      <c r="A571" s="568"/>
      <c r="B571" s="551" t="s">
        <v>2378</v>
      </c>
      <c r="C571" s="552" t="s">
        <v>58</v>
      </c>
      <c r="D571" s="552" t="s">
        <v>1787</v>
      </c>
      <c r="E571" s="552"/>
      <c r="F571" s="552" t="s">
        <v>430</v>
      </c>
      <c r="G571" s="552" t="s">
        <v>1788</v>
      </c>
    </row>
    <row r="572" spans="1:7" customFormat="1" x14ac:dyDescent="0.35">
      <c r="A572" s="545" t="s">
        <v>2484</v>
      </c>
      <c r="B572" s="544" t="s">
        <v>1746</v>
      </c>
      <c r="C572" s="553">
        <v>79.617729019999999</v>
      </c>
      <c r="D572" s="554">
        <v>9</v>
      </c>
      <c r="E572" s="546"/>
      <c r="F572" s="555">
        <f t="shared" ref="F572:F580" si="28">IF($C$585=0,"",IF(C572="[for completion]","",IF(C572="","",C572/$C$585)))</f>
        <v>0.15176928006118184</v>
      </c>
      <c r="G572" s="555">
        <f t="shared" ref="G572:G580" si="29">IF($D$585=0,"",IF(D572="[for completion]","",IF(D572="","",D572/$D$585)))</f>
        <v>7.6923076923076927E-2</v>
      </c>
    </row>
    <row r="573" spans="1:7" customFormat="1" x14ac:dyDescent="0.35">
      <c r="A573" s="545" t="s">
        <v>2485</v>
      </c>
      <c r="B573" s="544" t="s">
        <v>1748</v>
      </c>
      <c r="C573" s="553">
        <v>11.667864</v>
      </c>
      <c r="D573" s="554">
        <v>2</v>
      </c>
      <c r="E573" s="546"/>
      <c r="F573" s="555">
        <f t="shared" si="28"/>
        <v>2.2241570325209226E-2</v>
      </c>
      <c r="G573" s="555">
        <f t="shared" si="29"/>
        <v>1.7094017094017096E-2</v>
      </c>
    </row>
    <row r="574" spans="1:7" customFormat="1" x14ac:dyDescent="0.35">
      <c r="A574" s="545" t="s">
        <v>2486</v>
      </c>
      <c r="B574" s="544" t="s">
        <v>1750</v>
      </c>
      <c r="C574" s="553">
        <v>11.99211416</v>
      </c>
      <c r="D574" s="554">
        <v>2</v>
      </c>
      <c r="E574" s="546"/>
      <c r="F574" s="555">
        <f t="shared" si="28"/>
        <v>2.2859663982848735E-2</v>
      </c>
      <c r="G574" s="555">
        <f t="shared" si="29"/>
        <v>1.7094017094017096E-2</v>
      </c>
    </row>
    <row r="575" spans="1:7" customFormat="1" x14ac:dyDescent="0.35">
      <c r="A575" s="545" t="s">
        <v>2487</v>
      </c>
      <c r="B575" s="544" t="s">
        <v>1752</v>
      </c>
      <c r="C575" s="553">
        <v>18.024384509999997</v>
      </c>
      <c r="D575" s="554">
        <v>4</v>
      </c>
      <c r="E575" s="546"/>
      <c r="F575" s="555">
        <f t="shared" si="28"/>
        <v>3.4358526603307751E-2</v>
      </c>
      <c r="G575" s="555">
        <f t="shared" si="29"/>
        <v>3.4188034188034191E-2</v>
      </c>
    </row>
    <row r="576" spans="1:7" customFormat="1" x14ac:dyDescent="0.35">
      <c r="A576" s="545" t="s">
        <v>2488</v>
      </c>
      <c r="B576" s="544" t="s">
        <v>1754</v>
      </c>
      <c r="C576" s="553">
        <v>21.402000000000001</v>
      </c>
      <c r="D576" s="554">
        <v>2</v>
      </c>
      <c r="E576" s="546"/>
      <c r="F576" s="555">
        <f t="shared" si="28"/>
        <v>4.0797020611495635E-2</v>
      </c>
      <c r="G576" s="555">
        <f t="shared" si="29"/>
        <v>1.7094017094017096E-2</v>
      </c>
    </row>
    <row r="577" spans="1:7" customFormat="1" x14ac:dyDescent="0.35">
      <c r="A577" s="545" t="s">
        <v>2489</v>
      </c>
      <c r="B577" s="544" t="s">
        <v>1756</v>
      </c>
      <c r="C577" s="553">
        <v>33.227444499999997</v>
      </c>
      <c r="D577" s="554">
        <v>4</v>
      </c>
      <c r="E577" s="546"/>
      <c r="F577" s="555">
        <f t="shared" si="28"/>
        <v>6.3338974774966222E-2</v>
      </c>
      <c r="G577" s="555">
        <f t="shared" si="29"/>
        <v>3.4188034188034191E-2</v>
      </c>
    </row>
    <row r="578" spans="1:7" customFormat="1" x14ac:dyDescent="0.35">
      <c r="A578" s="545" t="s">
        <v>2490</v>
      </c>
      <c r="B578" s="544" t="s">
        <v>1758</v>
      </c>
      <c r="C578" s="553">
        <v>89.352008980000008</v>
      </c>
      <c r="D578" s="554">
        <v>9</v>
      </c>
      <c r="E578" s="546"/>
      <c r="F578" s="555">
        <f t="shared" si="28"/>
        <v>0.17032500476757326</v>
      </c>
      <c r="G578" s="555">
        <f t="shared" si="29"/>
        <v>7.6923076923076927E-2</v>
      </c>
    </row>
    <row r="579" spans="1:7" customFormat="1" x14ac:dyDescent="0.35">
      <c r="A579" s="545" t="s">
        <v>2491</v>
      </c>
      <c r="B579" s="544" t="s">
        <v>1760</v>
      </c>
      <c r="C579" s="553">
        <v>43.865400000000001</v>
      </c>
      <c r="D579" s="554">
        <v>2</v>
      </c>
      <c r="E579" s="546"/>
      <c r="F579" s="555">
        <f t="shared" si="28"/>
        <v>8.3617308098845933E-2</v>
      </c>
      <c r="G579" s="555">
        <f t="shared" si="29"/>
        <v>1.7094017094017096E-2</v>
      </c>
    </row>
    <row r="580" spans="1:7" customFormat="1" x14ac:dyDescent="0.35">
      <c r="A580" s="545" t="s">
        <v>2492</v>
      </c>
      <c r="B580" s="544" t="s">
        <v>2671</v>
      </c>
      <c r="C580" s="553">
        <v>0</v>
      </c>
      <c r="D580" s="554">
        <v>0</v>
      </c>
      <c r="E580" s="546"/>
      <c r="F580" s="555">
        <f t="shared" si="28"/>
        <v>0</v>
      </c>
      <c r="G580" s="555">
        <f t="shared" si="29"/>
        <v>0</v>
      </c>
    </row>
    <row r="581" spans="1:7" customFormat="1" x14ac:dyDescent="0.35">
      <c r="A581" s="545" t="s">
        <v>2493</v>
      </c>
      <c r="B581" s="545" t="s">
        <v>2672</v>
      </c>
      <c r="C581" s="553">
        <v>7.513128</v>
      </c>
      <c r="D581" s="554">
        <v>3</v>
      </c>
      <c r="E581" s="546"/>
      <c r="F581" s="555">
        <f t="shared" ref="F581:F583" si="30">IF($C$585=0,"",IF(C581="[for completion]","",IF(C581="","",C581/$C$585)))</f>
        <v>1.4321710021157133E-2</v>
      </c>
      <c r="G581" s="555">
        <f t="shared" ref="G581:G583" si="31">IF($D$585=0,"",IF(D581="[for completion]","",IF(D581="","",D581/$D$585)))</f>
        <v>2.564102564102564E-2</v>
      </c>
    </row>
    <row r="582" spans="1:7" customFormat="1" x14ac:dyDescent="0.35">
      <c r="A582" s="545" t="s">
        <v>2494</v>
      </c>
      <c r="B582" s="545" t="s">
        <v>2673</v>
      </c>
      <c r="C582" s="553">
        <v>24.353000000000002</v>
      </c>
      <c r="D582" s="554">
        <v>2</v>
      </c>
      <c r="E582" s="546"/>
      <c r="F582" s="555">
        <f t="shared" si="30"/>
        <v>4.6422289643573179E-2</v>
      </c>
      <c r="G582" s="555">
        <f t="shared" si="31"/>
        <v>1.7094017094017096E-2</v>
      </c>
    </row>
    <row r="583" spans="1:7" customFormat="1" x14ac:dyDescent="0.35">
      <c r="A583" s="545" t="s">
        <v>2682</v>
      </c>
      <c r="B583" s="544" t="s">
        <v>2674</v>
      </c>
      <c r="C583" s="553">
        <v>20.478960000000001</v>
      </c>
      <c r="D583" s="554">
        <v>1</v>
      </c>
      <c r="E583" s="546"/>
      <c r="F583" s="555">
        <f t="shared" si="30"/>
        <v>3.90374989824313E-2</v>
      </c>
      <c r="G583" s="555">
        <f t="shared" si="31"/>
        <v>8.5470085470085479E-3</v>
      </c>
    </row>
    <row r="584" spans="1:7" customFormat="1" x14ac:dyDescent="0.35">
      <c r="A584" s="545" t="s">
        <v>2683</v>
      </c>
      <c r="B584" s="545" t="s">
        <v>1716</v>
      </c>
      <c r="C584" s="553">
        <v>163.10309866000003</v>
      </c>
      <c r="D584" s="545">
        <v>77</v>
      </c>
      <c r="E584" s="546"/>
      <c r="F584" s="555">
        <f>IF($C$585=0,"",IF(C584="[for completion]","",IF(C584="","",C584/$C$585)))</f>
        <v>0.31091115212740988</v>
      </c>
      <c r="G584" s="555">
        <f>IF($D$585=0,"",IF(D584="[for completion]","",IF(D584="","",D584/$D$585)))</f>
        <v>0.65811965811965811</v>
      </c>
    </row>
    <row r="585" spans="1:7" customFormat="1" x14ac:dyDescent="0.35">
      <c r="A585" s="545" t="s">
        <v>2684</v>
      </c>
      <c r="B585" s="544" t="s">
        <v>87</v>
      </c>
      <c r="C585" s="553">
        <f>SUM(C572:C584)</f>
        <v>524.59713182999997</v>
      </c>
      <c r="D585" s="554">
        <f>SUM(D572:D584)</f>
        <v>117</v>
      </c>
      <c r="E585" s="546"/>
      <c r="F585" s="556">
        <f>SUM(F572:F584)</f>
        <v>1</v>
      </c>
      <c r="G585" s="556">
        <f>SUM(G572:G584)</f>
        <v>1</v>
      </c>
    </row>
    <row r="586" spans="1:7" customFormat="1" x14ac:dyDescent="0.35">
      <c r="A586" s="545" t="s">
        <v>3314</v>
      </c>
      <c r="B586" s="544"/>
      <c r="C586" s="554"/>
      <c r="D586" s="554"/>
      <c r="E586" s="546"/>
      <c r="F586" s="556"/>
      <c r="G586" s="556"/>
    </row>
    <row r="587" spans="1:7" customFormat="1" x14ac:dyDescent="0.35">
      <c r="A587" s="545" t="s">
        <v>3315</v>
      </c>
      <c r="B587" s="544"/>
      <c r="C587" s="554"/>
      <c r="D587" s="554"/>
      <c r="E587" s="546"/>
      <c r="F587" s="556"/>
      <c r="G587" s="556"/>
    </row>
    <row r="588" spans="1:7" customFormat="1" x14ac:dyDescent="0.35">
      <c r="A588" s="545" t="s">
        <v>3316</v>
      </c>
      <c r="B588" s="544"/>
      <c r="C588" s="554"/>
      <c r="D588" s="554"/>
      <c r="E588" s="546"/>
      <c r="F588" s="556"/>
      <c r="G588" s="556"/>
    </row>
    <row r="589" spans="1:7" customFormat="1" x14ac:dyDescent="0.35">
      <c r="A589" s="545" t="s">
        <v>3317</v>
      </c>
      <c r="B589" s="544"/>
      <c r="C589" s="554"/>
      <c r="D589" s="554"/>
      <c r="E589" s="546"/>
      <c r="F589" s="556"/>
      <c r="G589" s="556"/>
    </row>
    <row r="590" spans="1:7" customFormat="1" x14ac:dyDescent="0.35">
      <c r="A590" s="545" t="s">
        <v>3318</v>
      </c>
      <c r="B590" s="544"/>
      <c r="C590" s="554"/>
      <c r="D590" s="554"/>
      <c r="E590" s="546"/>
      <c r="F590" s="556"/>
      <c r="G590" s="556"/>
    </row>
    <row r="591" spans="1:7" customFormat="1" ht="14.25" customHeight="1" x14ac:dyDescent="0.35">
      <c r="A591" s="545" t="s">
        <v>3319</v>
      </c>
      <c r="B591" s="544"/>
      <c r="C591" s="554"/>
      <c r="D591" s="554"/>
      <c r="E591" s="546"/>
      <c r="F591" s="556"/>
      <c r="G591" s="556"/>
    </row>
    <row r="592" spans="1:7" customFormat="1" x14ac:dyDescent="0.35">
      <c r="A592" s="545" t="s">
        <v>3320</v>
      </c>
      <c r="B592" s="544"/>
      <c r="C592" s="554"/>
      <c r="D592" s="554"/>
      <c r="E592" s="546"/>
      <c r="F592" s="556"/>
      <c r="G592" s="556"/>
    </row>
    <row r="593" spans="1:7" customFormat="1" x14ac:dyDescent="0.35">
      <c r="A593" s="545" t="s">
        <v>3321</v>
      </c>
      <c r="B593" s="544"/>
      <c r="C593" s="554"/>
      <c r="D593" s="554"/>
      <c r="E593" s="546"/>
      <c r="F593" s="556"/>
      <c r="G593" s="556"/>
    </row>
    <row r="594" spans="1:7" customFormat="1" x14ac:dyDescent="0.35">
      <c r="A594" s="545" t="s">
        <v>3322</v>
      </c>
      <c r="B594" s="544"/>
      <c r="C594" s="554"/>
      <c r="D594" s="554"/>
      <c r="E594" s="546"/>
      <c r="F594" s="556"/>
      <c r="G594" s="556"/>
    </row>
    <row r="595" spans="1:7" s="559" customFormat="1" x14ac:dyDescent="0.35">
      <c r="A595" s="545" t="s">
        <v>3323</v>
      </c>
      <c r="B595" s="534"/>
      <c r="C595" s="534"/>
      <c r="D595" s="534"/>
      <c r="E595" s="534"/>
      <c r="F595" s="534"/>
      <c r="G595" s="558"/>
    </row>
    <row r="596" spans="1:7" s="559" customFormat="1" x14ac:dyDescent="0.35">
      <c r="A596" s="568"/>
      <c r="B596" s="551" t="s">
        <v>2379</v>
      </c>
      <c r="C596" s="552" t="s">
        <v>58</v>
      </c>
      <c r="D596" s="569" t="s">
        <v>1787</v>
      </c>
      <c r="E596" s="552"/>
      <c r="F596" s="552" t="s">
        <v>429</v>
      </c>
      <c r="G596" s="552" t="s">
        <v>1788</v>
      </c>
    </row>
    <row r="597" spans="1:7" s="559" customFormat="1" x14ac:dyDescent="0.35">
      <c r="A597" s="545" t="s">
        <v>2495</v>
      </c>
      <c r="B597" s="544" t="s">
        <v>3333</v>
      </c>
      <c r="C597" s="553">
        <v>0</v>
      </c>
      <c r="D597" s="554">
        <v>0</v>
      </c>
      <c r="E597" s="546"/>
      <c r="F597" s="555">
        <f>IF($C$601=0,"",IF(C597="[for completion]","",IF(C597="","",C597/$C$601)))</f>
        <v>0</v>
      </c>
      <c r="G597" s="555">
        <f>IF($D$601=0,"",IF(D597="[for completion]","",IF(D597="","",D597/$D$601)))</f>
        <v>0</v>
      </c>
    </row>
    <row r="598" spans="1:7" s="559" customFormat="1" x14ac:dyDescent="0.35">
      <c r="A598" s="545" t="s">
        <v>2496</v>
      </c>
      <c r="B598" s="549" t="s">
        <v>1789</v>
      </c>
      <c r="C598" s="553">
        <v>0</v>
      </c>
      <c r="D598" s="554">
        <v>0</v>
      </c>
      <c r="E598" s="546"/>
      <c r="F598" s="555">
        <f t="shared" ref="F598:F600" si="32">IF($C$601=0,"",IF(C598="[for completion]","",IF(C598="","",C598/$C$601)))</f>
        <v>0</v>
      </c>
      <c r="G598" s="555">
        <f t="shared" ref="G598:G600" si="33">IF($D$601=0,"",IF(D598="[for completion]","",IF(D598="","",D598/$D$601)))</f>
        <v>0</v>
      </c>
    </row>
    <row r="599" spans="1:7" s="559" customFormat="1" x14ac:dyDescent="0.35">
      <c r="A599" s="545" t="s">
        <v>2497</v>
      </c>
      <c r="B599" s="544" t="s">
        <v>1694</v>
      </c>
      <c r="C599" s="553">
        <v>0</v>
      </c>
      <c r="D599" s="554">
        <v>0</v>
      </c>
      <c r="E599" s="546"/>
      <c r="F599" s="555">
        <f t="shared" si="32"/>
        <v>0</v>
      </c>
      <c r="G599" s="555">
        <f t="shared" si="33"/>
        <v>0</v>
      </c>
    </row>
    <row r="600" spans="1:7" s="559" customFormat="1" x14ac:dyDescent="0.35">
      <c r="A600" s="545" t="s">
        <v>2498</v>
      </c>
      <c r="B600" s="545" t="s">
        <v>1716</v>
      </c>
      <c r="C600" s="553">
        <v>524.59713182999997</v>
      </c>
      <c r="D600" s="545">
        <v>117</v>
      </c>
      <c r="E600" s="546"/>
      <c r="F600" s="555">
        <f t="shared" si="32"/>
        <v>1</v>
      </c>
      <c r="G600" s="555">
        <f t="shared" si="33"/>
        <v>1</v>
      </c>
    </row>
    <row r="601" spans="1:7" s="559" customFormat="1" x14ac:dyDescent="0.35">
      <c r="A601" s="545" t="s">
        <v>2499</v>
      </c>
      <c r="B601" s="544" t="s">
        <v>87</v>
      </c>
      <c r="C601" s="553">
        <f>SUM(C597:C600)</f>
        <v>524.59713182999997</v>
      </c>
      <c r="D601" s="554">
        <f>SUM(D597:D600)</f>
        <v>117</v>
      </c>
      <c r="E601" s="546"/>
      <c r="F601" s="556">
        <f>SUM(F597:F600)</f>
        <v>1</v>
      </c>
      <c r="G601" s="556">
        <f>SUM(G597:G600)</f>
        <v>1</v>
      </c>
    </row>
    <row r="602" spans="1:7" outlineLevel="1" x14ac:dyDescent="0.35">
      <c r="B602" s="51"/>
    </row>
    <row r="603" spans="1:7" x14ac:dyDescent="0.35">
      <c r="A603" s="568"/>
      <c r="B603" s="568" t="s">
        <v>2685</v>
      </c>
      <c r="C603" s="568" t="s">
        <v>2678</v>
      </c>
      <c r="D603" s="568" t="s">
        <v>2686</v>
      </c>
      <c r="E603" s="568"/>
      <c r="F603" s="568" t="s">
        <v>2680</v>
      </c>
      <c r="G603" s="663" t="s">
        <v>1788</v>
      </c>
    </row>
    <row r="604" spans="1:7" x14ac:dyDescent="0.35">
      <c r="A604" s="545" t="s">
        <v>2380</v>
      </c>
      <c r="B604" s="544" t="s">
        <v>722</v>
      </c>
      <c r="C604" s="553"/>
      <c r="D604" s="554"/>
      <c r="E604" s="586"/>
      <c r="F604" s="574"/>
      <c r="G604" s="555" t="str">
        <f>IF($D$622=0,"",IF(D604="[for completion]","",IF(D604="","",D604/$D$622)))</f>
        <v/>
      </c>
    </row>
    <row r="605" spans="1:7" x14ac:dyDescent="0.35">
      <c r="A605" s="545" t="s">
        <v>2381</v>
      </c>
      <c r="B605" s="544" t="s">
        <v>723</v>
      </c>
      <c r="C605" s="553"/>
      <c r="D605" s="554"/>
      <c r="E605" s="586"/>
      <c r="F605" s="574"/>
      <c r="G605" s="555" t="str">
        <f t="shared" ref="G605:G621" si="34">IF($D$622=0,"",IF(D605="[for completion]","",IF(D605="","",D605/$D$622)))</f>
        <v/>
      </c>
    </row>
    <row r="606" spans="1:7" x14ac:dyDescent="0.35">
      <c r="A606" s="545" t="s">
        <v>2382</v>
      </c>
      <c r="B606" s="544" t="s">
        <v>724</v>
      </c>
      <c r="C606" s="553"/>
      <c r="D606" s="554"/>
      <c r="E606" s="586"/>
      <c r="F606" s="574"/>
      <c r="G606" s="555" t="str">
        <f t="shared" si="34"/>
        <v/>
      </c>
    </row>
    <row r="607" spans="1:7" x14ac:dyDescent="0.35">
      <c r="A607" s="545" t="s">
        <v>2383</v>
      </c>
      <c r="B607" s="544" t="s">
        <v>725</v>
      </c>
      <c r="C607" s="553"/>
      <c r="D607" s="554"/>
      <c r="E607" s="586"/>
      <c r="F607" s="574"/>
      <c r="G607" s="555" t="str">
        <f t="shared" si="34"/>
        <v/>
      </c>
    </row>
    <row r="608" spans="1:7" x14ac:dyDescent="0.35">
      <c r="A608" s="545" t="s">
        <v>2384</v>
      </c>
      <c r="B608" s="544" t="s">
        <v>726</v>
      </c>
      <c r="C608" s="553"/>
      <c r="D608" s="554"/>
      <c r="E608" s="586"/>
      <c r="F608" s="574"/>
      <c r="G608" s="555" t="str">
        <f t="shared" si="34"/>
        <v/>
      </c>
    </row>
    <row r="609" spans="1:7" x14ac:dyDescent="0.35">
      <c r="A609" s="545" t="s">
        <v>2385</v>
      </c>
      <c r="B609" s="544" t="s">
        <v>727</v>
      </c>
      <c r="C609" s="553"/>
      <c r="D609" s="554"/>
      <c r="E609" s="586"/>
      <c r="F609" s="574"/>
      <c r="G609" s="555" t="str">
        <f t="shared" si="34"/>
        <v/>
      </c>
    </row>
    <row r="610" spans="1:7" x14ac:dyDescent="0.35">
      <c r="A610" s="545" t="s">
        <v>2386</v>
      </c>
      <c r="B610" s="544" t="s">
        <v>728</v>
      </c>
      <c r="C610" s="553"/>
      <c r="D610" s="554"/>
      <c r="E610" s="586"/>
      <c r="F610" s="574"/>
      <c r="G610" s="555" t="str">
        <f t="shared" si="34"/>
        <v/>
      </c>
    </row>
    <row r="611" spans="1:7" x14ac:dyDescent="0.35">
      <c r="A611" s="545" t="s">
        <v>2387</v>
      </c>
      <c r="B611" s="544" t="s">
        <v>1840</v>
      </c>
      <c r="C611" s="553"/>
      <c r="D611" s="554"/>
      <c r="E611" s="586"/>
      <c r="F611" s="574"/>
      <c r="G611" s="555" t="str">
        <f t="shared" si="34"/>
        <v/>
      </c>
    </row>
    <row r="612" spans="1:7" x14ac:dyDescent="0.35">
      <c r="A612" s="545" t="s">
        <v>2388</v>
      </c>
      <c r="B612" s="544" t="s">
        <v>1841</v>
      </c>
      <c r="C612" s="553"/>
      <c r="D612" s="554"/>
      <c r="E612" s="586"/>
      <c r="F612" s="574"/>
      <c r="G612" s="555" t="str">
        <f t="shared" si="34"/>
        <v/>
      </c>
    </row>
    <row r="613" spans="1:7" x14ac:dyDescent="0.35">
      <c r="A613" s="545" t="s">
        <v>2389</v>
      </c>
      <c r="B613" s="544" t="s">
        <v>2251</v>
      </c>
      <c r="C613" s="553"/>
      <c r="D613" s="554"/>
      <c r="E613" s="586"/>
      <c r="F613" s="574"/>
      <c r="G613" s="555" t="str">
        <f t="shared" si="34"/>
        <v/>
      </c>
    </row>
    <row r="614" spans="1:7" x14ac:dyDescent="0.35">
      <c r="A614" s="545" t="s">
        <v>2390</v>
      </c>
      <c r="B614" s="544" t="s">
        <v>729</v>
      </c>
      <c r="C614" s="553"/>
      <c r="D614" s="554"/>
      <c r="E614" s="586"/>
      <c r="F614" s="574"/>
      <c r="G614" s="555" t="str">
        <f t="shared" si="34"/>
        <v/>
      </c>
    </row>
    <row r="615" spans="1:7" x14ac:dyDescent="0.35">
      <c r="A615" s="545" t="s">
        <v>2391</v>
      </c>
      <c r="B615" s="544" t="s">
        <v>2715</v>
      </c>
      <c r="C615" s="553"/>
      <c r="D615" s="554"/>
      <c r="E615" s="586"/>
      <c r="F615" s="574"/>
      <c r="G615" s="555" t="str">
        <f t="shared" si="34"/>
        <v/>
      </c>
    </row>
    <row r="616" spans="1:7" x14ac:dyDescent="0.35">
      <c r="A616" s="545" t="s">
        <v>2392</v>
      </c>
      <c r="B616" s="544" t="s">
        <v>85</v>
      </c>
      <c r="C616" s="553"/>
      <c r="D616" s="554"/>
      <c r="E616" s="586"/>
      <c r="F616" s="574"/>
      <c r="G616" s="555" t="str">
        <f t="shared" si="34"/>
        <v/>
      </c>
    </row>
    <row r="617" spans="1:7" x14ac:dyDescent="0.35">
      <c r="A617" s="545" t="s">
        <v>2393</v>
      </c>
      <c r="B617" s="544" t="s">
        <v>1716</v>
      </c>
      <c r="C617" s="681">
        <v>524.59713182999997</v>
      </c>
      <c r="D617" s="545">
        <v>117</v>
      </c>
      <c r="E617" s="550"/>
      <c r="F617" s="555" t="str">
        <f t="shared" ref="F617" si="35">IF($C$622=0,"",IF(C617="[for completion]","",IF(C617="","",C617/$C$622)))</f>
        <v/>
      </c>
      <c r="G617" s="555" t="str">
        <f t="shared" ref="G617" si="36">IF($D$622=0,"",IF(D617="[for completion]","",IF(D617="","",D617/$D$622)))</f>
        <v/>
      </c>
    </row>
    <row r="618" spans="1:7" x14ac:dyDescent="0.35">
      <c r="A618" s="545" t="s">
        <v>2394</v>
      </c>
      <c r="B618" s="544" t="s">
        <v>87</v>
      </c>
      <c r="C618" s="553">
        <f>SUM(C604:C617)</f>
        <v>524.59713182999997</v>
      </c>
      <c r="D618" s="553">
        <f>SUM(D604:D617)</f>
        <v>117</v>
      </c>
      <c r="E618" s="550"/>
      <c r="F618" s="553"/>
      <c r="G618" s="555" t="str">
        <f t="shared" si="34"/>
        <v/>
      </c>
    </row>
    <row r="619" spans="1:7" x14ac:dyDescent="0.35">
      <c r="A619" s="545" t="s">
        <v>2395</v>
      </c>
      <c r="B619" s="545" t="s">
        <v>2681</v>
      </c>
      <c r="C619" s="553"/>
      <c r="D619" s="554"/>
      <c r="E619"/>
      <c r="F619" s="574"/>
      <c r="G619" s="555" t="str">
        <f t="shared" si="34"/>
        <v/>
      </c>
    </row>
    <row r="620" spans="1:7" x14ac:dyDescent="0.35">
      <c r="A620" s="545" t="s">
        <v>2396</v>
      </c>
      <c r="B620" s="544"/>
      <c r="C620" s="553"/>
      <c r="D620" s="554"/>
      <c r="E620" s="550"/>
      <c r="F620" s="555" t="str">
        <f t="shared" ref="F620:F621" si="37">IF($C$622=0,"",IF(C620="[for completion]","",IF(C620="","",C620/$C$622)))</f>
        <v/>
      </c>
      <c r="G620" s="555" t="str">
        <f t="shared" si="34"/>
        <v/>
      </c>
    </row>
    <row r="621" spans="1:7" x14ac:dyDescent="0.35">
      <c r="A621" s="545" t="s">
        <v>2694</v>
      </c>
      <c r="B621" s="544"/>
      <c r="C621" s="553"/>
      <c r="D621" s="554"/>
      <c r="E621" s="550"/>
      <c r="F621" s="555" t="str">
        <f t="shared" si="37"/>
        <v/>
      </c>
      <c r="G621" s="555" t="str">
        <f t="shared" si="34"/>
        <v/>
      </c>
    </row>
    <row r="622" spans="1:7" x14ac:dyDescent="0.35">
      <c r="A622" s="545" t="s">
        <v>2695</v>
      </c>
      <c r="B622" s="544"/>
      <c r="C622" s="553"/>
      <c r="D622" s="554"/>
      <c r="E622" s="550"/>
      <c r="F622" s="555"/>
      <c r="G622" s="555"/>
    </row>
  </sheetData>
  <protectedRanges>
    <protectedRange sqref="C287:D303 C310:D326 C346:D356 C360:D364 C368:D371 C305:D308 C328:D331 C428:D433 C425:D425 C457:D464 C479:D486 C543:D543 C566:D566 C584:D584 C600:D600 C617:D617" name="Optional ECBECAIs_2_1"/>
    <protectedRange sqref="B287:B304 B310:B327" name="Mortgage Assets III_1_1"/>
    <protectedRange sqref="C365:D366 C372:D372" name="Optional ECBECAIs_2_2_1"/>
    <protectedRange sqref="C526:D542 C549:D565 C597:D599 C572:D583 C544:D547 C567:D570 C585:D594" name="Optional ECBECAIs_2_1_1"/>
    <protectedRange sqref="B526:B543 B549:B566" name="Mortgage Assets III_2"/>
    <protectedRange sqref="C601:D601" name="Optional ECBECAIs_2_3"/>
    <protectedRange sqref="C373:D373" name="Optional ECBECAIs_2_2"/>
    <protectedRange sqref="C385:D392" name="Optional ECBECAIs_2_4"/>
    <protectedRange sqref="B385:B391" name="Mortgage Assets III_1_1_1"/>
    <protectedRange sqref="F394:G422 B394:D422" name="Mortgage Asset IV_3_1_1"/>
    <protectedRange sqref="C384:D384 C393:D393" name="Optional ECBECAIs_2"/>
    <protectedRange sqref="B384 B392:B393" name="Mortgage Assets III_1"/>
    <protectedRange sqref="C375:D383" name="Optional ECBECAIs_2_4_1"/>
    <protectedRange sqref="B375:B383" name="Mortgage Assets III_1_3_1"/>
    <protectedRange sqref="C604:D616 C618:D622" name="Optional ECBECAIs_2_5_1"/>
    <protectedRange sqref="B604:B621" name="Mortgage Assets III_1_6"/>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39" fitToHeight="0" orientation="landscape" r:id="rId1"/>
  <rowBreaks count="5" manualBreakCount="5">
    <brk id="97" max="6" man="1"/>
    <brk id="258" max="6" man="1"/>
    <brk id="356" max="6" man="1"/>
    <brk id="496" max="6" man="1"/>
    <brk id="54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E36E00"/>
  </sheetPr>
  <dimension ref="A1:N259"/>
  <sheetViews>
    <sheetView topLeftCell="A126" zoomScaleNormal="100" zoomScaleSheetLayoutView="70" workbookViewId="0">
      <selection activeCell="C175" sqref="C175"/>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91" customWidth="1"/>
    <col min="7" max="7" width="40.7265625" style="10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731</v>
      </c>
      <c r="B1" s="19"/>
      <c r="C1" s="20"/>
      <c r="D1" s="20"/>
      <c r="E1" s="20"/>
      <c r="F1" s="571" t="s">
        <v>3325</v>
      </c>
      <c r="H1" s="20"/>
      <c r="I1" s="19"/>
      <c r="J1" s="20"/>
      <c r="K1" s="20"/>
      <c r="L1" s="20"/>
      <c r="M1" s="20"/>
    </row>
    <row r="2" spans="1:14" ht="15" thickBot="1" x14ac:dyDescent="0.4">
      <c r="A2" s="20"/>
      <c r="B2" s="20"/>
      <c r="C2" s="20"/>
      <c r="D2" s="20"/>
      <c r="E2" s="20"/>
      <c r="F2" s="100"/>
      <c r="H2"/>
      <c r="L2" s="20"/>
      <c r="M2" s="20"/>
    </row>
    <row r="3" spans="1:14" ht="19" thickBot="1" x14ac:dyDescent="0.4">
      <c r="A3" s="23"/>
      <c r="B3" s="24" t="s">
        <v>22</v>
      </c>
      <c r="C3" s="25" t="s">
        <v>1134</v>
      </c>
      <c r="D3" s="23"/>
      <c r="E3" s="23"/>
      <c r="F3" s="106"/>
      <c r="G3" s="106"/>
      <c r="H3"/>
      <c r="L3" s="20"/>
      <c r="M3" s="20"/>
    </row>
    <row r="4" spans="1:14" ht="15" thickBot="1" x14ac:dyDescent="0.4">
      <c r="H4"/>
      <c r="L4" s="20"/>
      <c r="M4" s="20"/>
    </row>
    <row r="5" spans="1:14" ht="18.5" x14ac:dyDescent="0.35">
      <c r="B5" s="27" t="s">
        <v>732</v>
      </c>
      <c r="C5" s="26"/>
      <c r="E5" s="28"/>
      <c r="F5" s="107"/>
      <c r="H5"/>
      <c r="L5" s="20"/>
      <c r="M5" s="20"/>
    </row>
    <row r="6" spans="1:14" ht="15" thickBot="1" x14ac:dyDescent="0.4">
      <c r="B6" s="31" t="s">
        <v>733</v>
      </c>
      <c r="H6"/>
      <c r="L6" s="20"/>
      <c r="M6" s="20"/>
    </row>
    <row r="7" spans="1:14" s="72" customFormat="1" x14ac:dyDescent="0.35">
      <c r="A7" s="22"/>
      <c r="B7" s="46"/>
      <c r="C7" s="22"/>
      <c r="D7" s="22"/>
      <c r="E7" s="22"/>
      <c r="F7" s="91"/>
      <c r="G7" s="100"/>
      <c r="H7"/>
      <c r="I7" s="22"/>
      <c r="J7" s="22"/>
      <c r="K7" s="22"/>
      <c r="L7" s="20"/>
      <c r="M7" s="20"/>
      <c r="N7" s="20"/>
    </row>
    <row r="8" spans="1:14" ht="37" x14ac:dyDescent="0.35">
      <c r="A8" s="33" t="s">
        <v>31</v>
      </c>
      <c r="B8" s="33" t="s">
        <v>733</v>
      </c>
      <c r="C8" s="34"/>
      <c r="D8" s="34"/>
      <c r="E8" s="34"/>
      <c r="F8" s="108"/>
      <c r="G8" s="109"/>
      <c r="H8"/>
      <c r="I8" s="38"/>
      <c r="J8" s="28"/>
      <c r="K8" s="28"/>
      <c r="L8" s="28"/>
      <c r="M8" s="28"/>
    </row>
    <row r="9" spans="1:14" ht="15" customHeight="1" x14ac:dyDescent="0.35">
      <c r="A9" s="40"/>
      <c r="B9" s="41" t="s">
        <v>734</v>
      </c>
      <c r="C9" s="40"/>
      <c r="D9" s="40"/>
      <c r="E9" s="40"/>
      <c r="F9" s="110"/>
      <c r="G9" s="110"/>
      <c r="H9"/>
      <c r="I9" s="38"/>
      <c r="J9" s="35"/>
      <c r="K9" s="35"/>
      <c r="L9" s="35"/>
      <c r="M9" s="53"/>
      <c r="N9" s="53"/>
    </row>
    <row r="10" spans="1:14" x14ac:dyDescent="0.35">
      <c r="A10" s="22" t="s">
        <v>735</v>
      </c>
      <c r="B10" s="22" t="s">
        <v>736</v>
      </c>
      <c r="C10" s="90">
        <v>125945</v>
      </c>
      <c r="E10" s="38"/>
      <c r="F10" s="101"/>
      <c r="H10"/>
      <c r="I10" s="38"/>
      <c r="L10" s="38"/>
      <c r="M10" s="38"/>
    </row>
    <row r="11" spans="1:14" outlineLevel="1" x14ac:dyDescent="0.35">
      <c r="A11" s="22" t="s">
        <v>737</v>
      </c>
      <c r="B11" s="51" t="s">
        <v>421</v>
      </c>
      <c r="C11" s="90">
        <v>106671</v>
      </c>
      <c r="E11" s="38"/>
      <c r="F11" s="101"/>
      <c r="H11"/>
      <c r="I11" s="38"/>
      <c r="L11" s="38"/>
      <c r="M11" s="38"/>
    </row>
    <row r="12" spans="1:14" outlineLevel="1" x14ac:dyDescent="0.35">
      <c r="A12" s="22" t="s">
        <v>738</v>
      </c>
      <c r="B12" s="51" t="s">
        <v>423</v>
      </c>
      <c r="E12" s="38"/>
      <c r="F12" s="471"/>
      <c r="H12"/>
      <c r="I12" s="38"/>
      <c r="L12" s="38"/>
      <c r="M12" s="38"/>
    </row>
    <row r="13" spans="1:14" outlineLevel="1" x14ac:dyDescent="0.35">
      <c r="A13" s="22" t="s">
        <v>739</v>
      </c>
      <c r="E13" s="38"/>
      <c r="F13" s="101"/>
      <c r="H13"/>
      <c r="I13" s="38"/>
      <c r="L13" s="38"/>
      <c r="M13" s="38"/>
    </row>
    <row r="14" spans="1:14" outlineLevel="1" x14ac:dyDescent="0.35">
      <c r="A14" s="22" t="s">
        <v>740</v>
      </c>
      <c r="E14" s="38"/>
      <c r="F14" s="101"/>
      <c r="H14"/>
      <c r="I14" s="38"/>
      <c r="L14" s="38"/>
      <c r="M14" s="38"/>
    </row>
    <row r="15" spans="1:14" outlineLevel="1" x14ac:dyDescent="0.35">
      <c r="A15" s="22" t="s">
        <v>741</v>
      </c>
      <c r="E15" s="38"/>
      <c r="F15" s="101"/>
      <c r="H15"/>
      <c r="I15" s="38"/>
      <c r="L15" s="38"/>
      <c r="M15" s="38"/>
    </row>
    <row r="16" spans="1:14" outlineLevel="1" x14ac:dyDescent="0.35">
      <c r="A16" s="22" t="s">
        <v>742</v>
      </c>
      <c r="E16" s="38"/>
      <c r="F16" s="101"/>
      <c r="H16"/>
      <c r="I16" s="38"/>
      <c r="L16" s="38"/>
      <c r="M16" s="38"/>
    </row>
    <row r="17" spans="1:14" outlineLevel="1" x14ac:dyDescent="0.35">
      <c r="A17" s="22" t="s">
        <v>743</v>
      </c>
      <c r="E17" s="38"/>
      <c r="F17" s="101"/>
      <c r="H17"/>
      <c r="I17" s="38"/>
      <c r="L17" s="38"/>
      <c r="M17" s="38"/>
    </row>
    <row r="18" spans="1:14" x14ac:dyDescent="0.35">
      <c r="A18" s="40"/>
      <c r="B18" s="40" t="s">
        <v>744</v>
      </c>
      <c r="C18" s="40" t="s">
        <v>601</v>
      </c>
      <c r="D18" s="40" t="s">
        <v>745</v>
      </c>
      <c r="E18" s="40"/>
      <c r="F18" s="113" t="s">
        <v>746</v>
      </c>
      <c r="G18" s="113" t="s">
        <v>747</v>
      </c>
      <c r="H18"/>
      <c r="I18" s="71"/>
      <c r="J18" s="35"/>
      <c r="K18" s="35"/>
      <c r="L18" s="28"/>
      <c r="M18" s="35"/>
      <c r="N18" s="35"/>
    </row>
    <row r="19" spans="1:14" x14ac:dyDescent="0.35">
      <c r="A19" s="22" t="s">
        <v>748</v>
      </c>
      <c r="B19" s="22" t="s">
        <v>749</v>
      </c>
      <c r="C19" s="90">
        <v>264.58186016864528</v>
      </c>
      <c r="D19" s="90">
        <v>125945</v>
      </c>
      <c r="E19" s="35"/>
      <c r="F19" s="105"/>
      <c r="G19" s="105"/>
      <c r="H19"/>
      <c r="I19" s="38"/>
      <c r="L19" s="35"/>
      <c r="M19" s="53"/>
      <c r="N19" s="53"/>
    </row>
    <row r="20" spans="1:14" x14ac:dyDescent="0.35">
      <c r="A20" s="35"/>
      <c r="B20" s="71"/>
      <c r="C20" s="35"/>
      <c r="D20" s="35"/>
      <c r="E20" s="35"/>
      <c r="F20" s="105"/>
      <c r="G20" s="105"/>
      <c r="H20"/>
      <c r="I20" s="71"/>
      <c r="J20" s="35"/>
      <c r="K20" s="35"/>
      <c r="L20" s="35"/>
      <c r="M20" s="53"/>
      <c r="N20" s="53"/>
    </row>
    <row r="21" spans="1:14" x14ac:dyDescent="0.35">
      <c r="B21" s="22" t="s">
        <v>606</v>
      </c>
      <c r="C21" s="35"/>
      <c r="D21" s="35"/>
      <c r="E21" s="35"/>
      <c r="F21" s="105"/>
      <c r="G21" s="105"/>
      <c r="H21"/>
      <c r="I21" s="38"/>
      <c r="J21" s="35"/>
      <c r="K21" s="35"/>
      <c r="L21" s="35"/>
      <c r="M21" s="53"/>
      <c r="N21" s="53"/>
    </row>
    <row r="22" spans="1:14" x14ac:dyDescent="0.35">
      <c r="A22" s="22" t="s">
        <v>750</v>
      </c>
      <c r="B22" s="38" t="s">
        <v>1138</v>
      </c>
      <c r="C22" s="90">
        <v>3330.7827030399649</v>
      </c>
      <c r="D22" s="90">
        <v>118907</v>
      </c>
      <c r="E22" s="38"/>
      <c r="F22" s="101">
        <f>IF($C$37=0,"",IF(C22="[for completion]","",C22/$C$37))</f>
        <v>9.9955179740591316E-2</v>
      </c>
      <c r="G22" s="101">
        <f>IF($D$37=0,"",IF(D22="[for completion]","",D22/$D$37))</f>
        <v>0.94411846440906744</v>
      </c>
      <c r="H22"/>
      <c r="I22" s="38"/>
      <c r="L22" s="38"/>
      <c r="M22" s="48"/>
      <c r="N22" s="48"/>
    </row>
    <row r="23" spans="1:14" x14ac:dyDescent="0.35">
      <c r="A23" s="22" t="s">
        <v>751</v>
      </c>
      <c r="B23" s="38" t="s">
        <v>1139</v>
      </c>
      <c r="C23" s="90">
        <v>1799.9575829656678</v>
      </c>
      <c r="D23" s="90">
        <v>2513</v>
      </c>
      <c r="E23" s="38"/>
      <c r="F23" s="101">
        <f t="shared" ref="F23:F28" si="0">IF($C$37=0,"",IF(C23="[for completion]","",C23/$C$37))</f>
        <v>5.401585746394303E-2</v>
      </c>
      <c r="G23" s="101">
        <f t="shared" ref="G23:G28" si="1">IF($D$37=0,"",IF(D23="[for completion]","",D23/$D$37))</f>
        <v>1.9953154154591288E-2</v>
      </c>
      <c r="H23"/>
      <c r="I23" s="38"/>
      <c r="L23" s="38"/>
      <c r="M23" s="48"/>
      <c r="N23" s="48"/>
    </row>
    <row r="24" spans="1:14" x14ac:dyDescent="0.35">
      <c r="A24" s="22" t="s">
        <v>752</v>
      </c>
      <c r="B24" s="38" t="s">
        <v>1140</v>
      </c>
      <c r="C24" s="90">
        <v>7328.766209406268</v>
      </c>
      <c r="D24" s="90">
        <v>3348</v>
      </c>
      <c r="F24" s="101">
        <f t="shared" si="0"/>
        <v>0.21993273324897111</v>
      </c>
      <c r="G24" s="101">
        <f t="shared" si="1"/>
        <v>2.6583032275993488E-2</v>
      </c>
      <c r="H24"/>
      <c r="I24" s="38"/>
      <c r="M24" s="48"/>
      <c r="N24" s="48"/>
    </row>
    <row r="25" spans="1:14" x14ac:dyDescent="0.35">
      <c r="A25" s="22" t="s">
        <v>753</v>
      </c>
      <c r="B25" s="38" t="s">
        <v>1141</v>
      </c>
      <c r="C25" s="90">
        <v>4777.57108616813</v>
      </c>
      <c r="D25" s="90">
        <v>654</v>
      </c>
      <c r="E25" s="57"/>
      <c r="F25" s="101">
        <f t="shared" si="0"/>
        <v>0.14337260014156428</v>
      </c>
      <c r="G25" s="101">
        <f t="shared" si="1"/>
        <v>5.1927428639485492E-3</v>
      </c>
      <c r="H25"/>
      <c r="I25" s="38"/>
      <c r="L25" s="57"/>
      <c r="M25" s="48"/>
      <c r="N25" s="48"/>
    </row>
    <row r="26" spans="1:14" x14ac:dyDescent="0.35">
      <c r="A26" s="22" t="s">
        <v>754</v>
      </c>
      <c r="B26" s="38" t="s">
        <v>1142</v>
      </c>
      <c r="C26" s="90">
        <v>9711.4054011900007</v>
      </c>
      <c r="D26" s="90">
        <v>473</v>
      </c>
      <c r="E26" s="57"/>
      <c r="F26" s="101">
        <f t="shared" si="0"/>
        <v>0.29143458428667379</v>
      </c>
      <c r="G26" s="101">
        <f t="shared" si="1"/>
        <v>3.7556076064948984E-3</v>
      </c>
      <c r="H26"/>
      <c r="I26" s="38"/>
      <c r="L26" s="57"/>
      <c r="M26" s="48"/>
      <c r="N26" s="48"/>
    </row>
    <row r="27" spans="1:14" x14ac:dyDescent="0.35">
      <c r="A27" s="22" t="s">
        <v>755</v>
      </c>
      <c r="B27" s="38" t="s">
        <v>1143</v>
      </c>
      <c r="C27" s="90">
        <v>2242.6240274800002</v>
      </c>
      <c r="D27" s="90">
        <v>30</v>
      </c>
      <c r="E27" s="57"/>
      <c r="F27" s="101">
        <f t="shared" si="0"/>
        <v>6.7300063601489934E-2</v>
      </c>
      <c r="G27" s="101">
        <f t="shared" si="1"/>
        <v>2.38199213942594E-4</v>
      </c>
      <c r="H27"/>
      <c r="I27" s="38"/>
      <c r="L27" s="57"/>
      <c r="M27" s="48"/>
      <c r="N27" s="48"/>
    </row>
    <row r="28" spans="1:14" x14ac:dyDescent="0.35">
      <c r="A28" s="22" t="s">
        <v>756</v>
      </c>
      <c r="B28" s="38" t="s">
        <v>1144</v>
      </c>
      <c r="C28" s="90">
        <v>4131.6553686899988</v>
      </c>
      <c r="D28" s="90">
        <v>20</v>
      </c>
      <c r="E28" s="57"/>
      <c r="F28" s="101">
        <f t="shared" si="0"/>
        <v>0.12398898151676653</v>
      </c>
      <c r="G28" s="101">
        <f t="shared" si="1"/>
        <v>1.5879947596172933E-4</v>
      </c>
      <c r="H28"/>
      <c r="I28" s="38"/>
      <c r="L28" s="57"/>
      <c r="M28" s="48"/>
      <c r="N28" s="48"/>
    </row>
    <row r="29" spans="1:14" x14ac:dyDescent="0.35">
      <c r="A29" s="22" t="s">
        <v>757</v>
      </c>
      <c r="B29" s="38"/>
      <c r="E29" s="57"/>
      <c r="F29" s="101"/>
      <c r="G29" s="101"/>
      <c r="H29"/>
      <c r="I29" s="38"/>
      <c r="L29" s="57"/>
      <c r="M29" s="48"/>
      <c r="N29" s="48"/>
    </row>
    <row r="30" spans="1:14" x14ac:dyDescent="0.35">
      <c r="A30" s="22" t="s">
        <v>758</v>
      </c>
      <c r="B30" s="38"/>
      <c r="E30" s="57"/>
      <c r="F30" s="101"/>
      <c r="G30" s="101"/>
      <c r="H30"/>
      <c r="I30" s="38"/>
      <c r="L30" s="57"/>
      <c r="M30" s="48"/>
      <c r="N30" s="48"/>
    </row>
    <row r="31" spans="1:14" x14ac:dyDescent="0.35">
      <c r="A31" s="22" t="s">
        <v>759</v>
      </c>
      <c r="B31" s="38"/>
      <c r="E31" s="57"/>
      <c r="F31" s="101"/>
      <c r="G31" s="101"/>
      <c r="H31"/>
      <c r="I31" s="38"/>
      <c r="L31" s="57"/>
      <c r="M31" s="48"/>
      <c r="N31" s="48"/>
    </row>
    <row r="32" spans="1:14" x14ac:dyDescent="0.35">
      <c r="A32" s="22" t="s">
        <v>760</v>
      </c>
      <c r="B32" s="38"/>
      <c r="E32" s="57"/>
      <c r="F32" s="101"/>
      <c r="G32" s="101"/>
      <c r="H32"/>
      <c r="I32" s="38"/>
      <c r="L32" s="57"/>
      <c r="M32" s="48"/>
      <c r="N32" s="48"/>
    </row>
    <row r="33" spans="1:14" x14ac:dyDescent="0.35">
      <c r="A33" s="22" t="s">
        <v>761</v>
      </c>
      <c r="B33" s="38"/>
      <c r="E33" s="57"/>
      <c r="F33" s="101"/>
      <c r="G33" s="101"/>
      <c r="H33"/>
      <c r="I33" s="38"/>
      <c r="L33" s="57"/>
      <c r="M33" s="48"/>
      <c r="N33" s="48"/>
    </row>
    <row r="34" spans="1:14" x14ac:dyDescent="0.35">
      <c r="A34" s="22" t="s">
        <v>762</v>
      </c>
      <c r="B34" s="38"/>
      <c r="E34" s="57"/>
      <c r="F34" s="101"/>
      <c r="G34" s="101"/>
      <c r="H34"/>
      <c r="I34" s="38"/>
      <c r="L34" s="57"/>
      <c r="M34" s="48"/>
      <c r="N34" s="48"/>
    </row>
    <row r="35" spans="1:14" x14ac:dyDescent="0.35">
      <c r="A35" s="22" t="s">
        <v>763</v>
      </c>
      <c r="B35" s="38"/>
      <c r="E35" s="57"/>
      <c r="F35" s="101"/>
      <c r="G35" s="101"/>
      <c r="H35"/>
      <c r="I35" s="38"/>
      <c r="L35" s="57"/>
      <c r="M35" s="48"/>
      <c r="N35" s="48"/>
    </row>
    <row r="36" spans="1:14" x14ac:dyDescent="0.35">
      <c r="A36" s="22" t="s">
        <v>764</v>
      </c>
      <c r="B36" s="38"/>
      <c r="C36" s="96"/>
      <c r="E36" s="57"/>
      <c r="F36" s="48"/>
      <c r="G36" s="101"/>
      <c r="H36"/>
      <c r="I36" s="38"/>
      <c r="L36" s="57"/>
      <c r="M36" s="48"/>
      <c r="N36" s="48"/>
    </row>
    <row r="37" spans="1:14" x14ac:dyDescent="0.35">
      <c r="A37" s="22" t="s">
        <v>765</v>
      </c>
      <c r="B37" s="49" t="s">
        <v>87</v>
      </c>
      <c r="C37" s="47">
        <f>SUM(C22:C36)</f>
        <v>33322.762378940031</v>
      </c>
      <c r="D37" s="47">
        <f>SUM(D22:D36)</f>
        <v>125945</v>
      </c>
      <c r="E37" s="57"/>
      <c r="F37" s="102">
        <f>SUM(F22:F36)</f>
        <v>1</v>
      </c>
      <c r="G37" s="102">
        <f>SUM(G22:G36)</f>
        <v>1</v>
      </c>
      <c r="H37"/>
      <c r="I37" s="49"/>
      <c r="J37" s="38"/>
      <c r="K37" s="38"/>
      <c r="L37" s="57"/>
      <c r="M37" s="50"/>
      <c r="N37" s="50"/>
    </row>
    <row r="38" spans="1:14" x14ac:dyDescent="0.35">
      <c r="A38" s="40"/>
      <c r="B38" s="41" t="s">
        <v>766</v>
      </c>
      <c r="C38" s="40" t="s">
        <v>58</v>
      </c>
      <c r="D38" s="40"/>
      <c r="E38" s="42"/>
      <c r="F38" s="113" t="s">
        <v>746</v>
      </c>
      <c r="G38" s="113"/>
      <c r="H38"/>
      <c r="I38" s="71"/>
      <c r="J38" s="35"/>
      <c r="K38" s="35"/>
      <c r="L38" s="28"/>
      <c r="M38" s="35"/>
      <c r="N38" s="35"/>
    </row>
    <row r="39" spans="1:14" x14ac:dyDescent="0.35">
      <c r="A39" s="22" t="s">
        <v>767</v>
      </c>
      <c r="B39" s="38" t="s">
        <v>768</v>
      </c>
      <c r="C39" s="90">
        <v>29233.982378549306</v>
      </c>
      <c r="D39" s="90"/>
      <c r="E39" s="73"/>
      <c r="F39" s="101">
        <f>IF($C$42=0,"",IF(C39="[for completion]","",C39/$C$42))</f>
        <v>0.87729768758210602</v>
      </c>
      <c r="G39" s="101"/>
      <c r="H39"/>
      <c r="I39" s="38"/>
      <c r="L39" s="73"/>
      <c r="M39" s="48"/>
      <c r="N39" s="47"/>
    </row>
    <row r="40" spans="1:14" x14ac:dyDescent="0.35">
      <c r="A40" s="22" t="s">
        <v>769</v>
      </c>
      <c r="B40" s="38" t="s">
        <v>770</v>
      </c>
      <c r="C40" s="90">
        <v>4088.78</v>
      </c>
      <c r="D40" s="90"/>
      <c r="E40" s="73"/>
      <c r="F40" s="101">
        <f t="shared" ref="F40:F41" si="2">IF($C$42=0,"",IF(C40="[for completion]","",C40/$C$42))</f>
        <v>0.12270231241789396</v>
      </c>
      <c r="G40" s="101"/>
      <c r="H40"/>
      <c r="I40" s="38"/>
      <c r="L40" s="73"/>
      <c r="M40" s="48"/>
      <c r="N40" s="47"/>
    </row>
    <row r="41" spans="1:14" x14ac:dyDescent="0.35">
      <c r="A41" s="22" t="s">
        <v>771</v>
      </c>
      <c r="B41" s="38" t="s">
        <v>85</v>
      </c>
      <c r="C41" s="90">
        <v>0</v>
      </c>
      <c r="D41" s="90"/>
      <c r="E41" s="57"/>
      <c r="F41" s="101">
        <f t="shared" si="2"/>
        <v>0</v>
      </c>
      <c r="G41" s="101"/>
      <c r="H41"/>
      <c r="I41" s="38"/>
      <c r="L41" s="57"/>
      <c r="M41" s="48"/>
      <c r="N41" s="47"/>
    </row>
    <row r="42" spans="1:14" x14ac:dyDescent="0.35">
      <c r="A42" s="22" t="s">
        <v>772</v>
      </c>
      <c r="B42" s="49" t="s">
        <v>87</v>
      </c>
      <c r="C42" s="47">
        <f>SUM(C39:C41)</f>
        <v>33322.762378549305</v>
      </c>
      <c r="D42" s="38"/>
      <c r="E42" s="57"/>
      <c r="F42" s="102">
        <f>SUM(F39:F41)</f>
        <v>1</v>
      </c>
      <c r="G42" s="101"/>
      <c r="H42"/>
      <c r="I42" s="38"/>
      <c r="L42" s="57"/>
      <c r="M42" s="48"/>
      <c r="N42" s="47"/>
    </row>
    <row r="43" spans="1:14" hidden="1" outlineLevel="1" x14ac:dyDescent="0.35">
      <c r="A43" s="22" t="s">
        <v>773</v>
      </c>
      <c r="B43" s="49"/>
      <c r="C43" s="38"/>
      <c r="D43" s="38"/>
      <c r="E43" s="57"/>
      <c r="F43" s="102"/>
      <c r="G43" s="101"/>
      <c r="H43"/>
      <c r="I43" s="38"/>
      <c r="L43" s="57"/>
      <c r="M43" s="48"/>
      <c r="N43" s="47"/>
    </row>
    <row r="44" spans="1:14" hidden="1" outlineLevel="1" x14ac:dyDescent="0.35">
      <c r="A44" s="22" t="s">
        <v>774</v>
      </c>
      <c r="B44" s="49"/>
      <c r="C44" s="38"/>
      <c r="D44" s="38"/>
      <c r="E44" s="57"/>
      <c r="F44" s="102"/>
      <c r="G44" s="101"/>
      <c r="H44"/>
      <c r="I44" s="38"/>
      <c r="L44" s="57"/>
      <c r="M44" s="48"/>
      <c r="N44" s="47"/>
    </row>
    <row r="45" spans="1:14" hidden="1" outlineLevel="1" x14ac:dyDescent="0.35">
      <c r="A45" s="22" t="s">
        <v>775</v>
      </c>
      <c r="B45" s="38"/>
      <c r="E45" s="57"/>
      <c r="F45" s="101"/>
      <c r="G45" s="101"/>
      <c r="H45"/>
      <c r="I45" s="38"/>
      <c r="L45" s="57"/>
      <c r="M45" s="48"/>
      <c r="N45" s="47"/>
    </row>
    <row r="46" spans="1:14" hidden="1" outlineLevel="1" x14ac:dyDescent="0.35">
      <c r="A46" s="22" t="s">
        <v>776</v>
      </c>
      <c r="B46" s="38"/>
      <c r="E46" s="57"/>
      <c r="F46" s="48"/>
      <c r="G46" s="101"/>
      <c r="H46"/>
      <c r="I46" s="38"/>
      <c r="L46" s="57"/>
      <c r="M46" s="48"/>
      <c r="N46" s="47"/>
    </row>
    <row r="47" spans="1:14" hidden="1" outlineLevel="1" x14ac:dyDescent="0.35">
      <c r="A47" s="22" t="s">
        <v>777</v>
      </c>
      <c r="B47" s="38"/>
      <c r="E47" s="57"/>
      <c r="F47" s="48"/>
      <c r="G47" s="101"/>
      <c r="H47"/>
      <c r="I47" s="38"/>
      <c r="L47" s="57"/>
      <c r="M47" s="48"/>
      <c r="N47" s="47"/>
    </row>
    <row r="48" spans="1:14" ht="15" customHeight="1" collapsed="1" x14ac:dyDescent="0.35">
      <c r="A48" s="40"/>
      <c r="B48" s="41" t="s">
        <v>439</v>
      </c>
      <c r="C48" s="40" t="s">
        <v>746</v>
      </c>
      <c r="D48" s="40"/>
      <c r="E48" s="42"/>
      <c r="F48" s="43"/>
      <c r="G48" s="110"/>
      <c r="H48"/>
      <c r="I48" s="71"/>
      <c r="J48" s="35"/>
      <c r="K48" s="35"/>
      <c r="L48" s="28"/>
      <c r="M48" s="53"/>
      <c r="N48" s="53"/>
    </row>
    <row r="49" spans="1:14" x14ac:dyDescent="0.35">
      <c r="A49" s="22" t="s">
        <v>778</v>
      </c>
      <c r="B49" s="68" t="s">
        <v>441</v>
      </c>
      <c r="C49" s="97">
        <v>0.94067040628452336</v>
      </c>
      <c r="F49" s="22"/>
      <c r="G49" s="91"/>
      <c r="H49"/>
      <c r="I49" s="28"/>
      <c r="N49" s="22"/>
    </row>
    <row r="50" spans="1:14" x14ac:dyDescent="0.35">
      <c r="A50" s="22" t="s">
        <v>779</v>
      </c>
      <c r="B50" s="22" t="s">
        <v>443</v>
      </c>
      <c r="C50" s="91"/>
      <c r="F50" s="22"/>
      <c r="G50" s="91"/>
      <c r="H50"/>
      <c r="N50" s="22"/>
    </row>
    <row r="51" spans="1:14" x14ac:dyDescent="0.35">
      <c r="A51" s="22" t="s">
        <v>780</v>
      </c>
      <c r="B51" s="22" t="s">
        <v>445</v>
      </c>
      <c r="C51" s="91"/>
      <c r="F51" s="22"/>
      <c r="G51" s="91"/>
      <c r="H51"/>
      <c r="N51" s="22"/>
    </row>
    <row r="52" spans="1:14" x14ac:dyDescent="0.35">
      <c r="A52" s="22" t="s">
        <v>781</v>
      </c>
      <c r="B52" s="22" t="s">
        <v>447</v>
      </c>
      <c r="C52" s="91"/>
      <c r="F52" s="22"/>
      <c r="G52" s="91"/>
      <c r="H52"/>
      <c r="N52" s="22"/>
    </row>
    <row r="53" spans="1:14" x14ac:dyDescent="0.35">
      <c r="A53" s="22" t="s">
        <v>782</v>
      </c>
      <c r="B53" s="22" t="s">
        <v>449</v>
      </c>
      <c r="C53" s="91"/>
      <c r="F53" s="22"/>
      <c r="G53" s="91"/>
      <c r="H53"/>
      <c r="N53" s="22"/>
    </row>
    <row r="54" spans="1:14" x14ac:dyDescent="0.35">
      <c r="A54" s="22" t="s">
        <v>783</v>
      </c>
      <c r="B54" s="22" t="s">
        <v>451</v>
      </c>
      <c r="C54" s="91"/>
      <c r="F54" s="22"/>
      <c r="G54" s="91"/>
      <c r="H54"/>
      <c r="N54" s="22"/>
    </row>
    <row r="55" spans="1:14" x14ac:dyDescent="0.35">
      <c r="A55" s="22" t="s">
        <v>784</v>
      </c>
      <c r="B55" s="22" t="s">
        <v>453</v>
      </c>
      <c r="C55" s="91"/>
      <c r="F55" s="22"/>
      <c r="G55" s="91"/>
      <c r="H55"/>
      <c r="N55" s="22"/>
    </row>
    <row r="56" spans="1:14" x14ac:dyDescent="0.35">
      <c r="A56" s="22" t="s">
        <v>785</v>
      </c>
      <c r="B56" s="22" t="s">
        <v>455</v>
      </c>
      <c r="C56" s="91"/>
      <c r="F56" s="22"/>
      <c r="G56" s="91"/>
      <c r="H56"/>
      <c r="N56" s="22"/>
    </row>
    <row r="57" spans="1:14" x14ac:dyDescent="0.35">
      <c r="A57" s="22" t="s">
        <v>786</v>
      </c>
      <c r="B57" s="22" t="s">
        <v>457</v>
      </c>
      <c r="C57" s="91"/>
      <c r="F57" s="22"/>
      <c r="G57" s="91"/>
      <c r="H57"/>
      <c r="N57" s="22"/>
    </row>
    <row r="58" spans="1:14" x14ac:dyDescent="0.35">
      <c r="A58" s="22" t="s">
        <v>787</v>
      </c>
      <c r="B58" s="22" t="s">
        <v>459</v>
      </c>
      <c r="C58" s="91"/>
      <c r="F58" s="22"/>
      <c r="G58" s="91"/>
      <c r="H58"/>
      <c r="N58" s="22"/>
    </row>
    <row r="59" spans="1:14" x14ac:dyDescent="0.35">
      <c r="A59" s="22" t="s">
        <v>788</v>
      </c>
      <c r="B59" s="22" t="s">
        <v>461</v>
      </c>
      <c r="C59" s="97">
        <v>0.85480045266733551</v>
      </c>
      <c r="F59" s="22"/>
      <c r="G59" s="91"/>
      <c r="H59"/>
      <c r="N59" s="22"/>
    </row>
    <row r="60" spans="1:14" x14ac:dyDescent="0.35">
      <c r="A60" s="22" t="s">
        <v>789</v>
      </c>
      <c r="B60" s="22" t="s">
        <v>463</v>
      </c>
      <c r="C60" s="91"/>
      <c r="F60" s="22"/>
      <c r="G60" s="91"/>
      <c r="H60"/>
      <c r="N60" s="22"/>
    </row>
    <row r="61" spans="1:14" x14ac:dyDescent="0.35">
      <c r="A61" s="22" t="s">
        <v>790</v>
      </c>
      <c r="B61" s="22" t="s">
        <v>465</v>
      </c>
      <c r="C61" s="91"/>
      <c r="F61" s="22"/>
      <c r="G61" s="91"/>
      <c r="H61"/>
      <c r="N61" s="22"/>
    </row>
    <row r="62" spans="1:14" x14ac:dyDescent="0.35">
      <c r="A62" s="22" t="s">
        <v>791</v>
      </c>
      <c r="B62" s="22" t="s">
        <v>467</v>
      </c>
      <c r="C62" s="91"/>
      <c r="F62" s="22"/>
      <c r="G62" s="91"/>
      <c r="H62"/>
      <c r="N62" s="22"/>
    </row>
    <row r="63" spans="1:14" x14ac:dyDescent="0.35">
      <c r="A63" s="22" t="s">
        <v>792</v>
      </c>
      <c r="B63" s="22" t="s">
        <v>469</v>
      </c>
      <c r="C63" s="91"/>
      <c r="F63" s="22"/>
      <c r="G63" s="91"/>
      <c r="H63"/>
      <c r="N63" s="22"/>
    </row>
    <row r="64" spans="1:14" x14ac:dyDescent="0.35">
      <c r="A64" s="22" t="s">
        <v>793</v>
      </c>
      <c r="B64" s="22" t="s">
        <v>471</v>
      </c>
      <c r="C64" s="91"/>
      <c r="F64" s="22"/>
      <c r="G64" s="91"/>
      <c r="H64"/>
      <c r="N64" s="22"/>
    </row>
    <row r="65" spans="1:14" x14ac:dyDescent="0.35">
      <c r="A65" s="22" t="s">
        <v>794</v>
      </c>
      <c r="B65" s="22" t="s">
        <v>3</v>
      </c>
      <c r="C65" s="97">
        <v>7.6851246964303677E-2</v>
      </c>
      <c r="F65" s="22"/>
      <c r="G65" s="91"/>
      <c r="H65"/>
      <c r="N65" s="22"/>
    </row>
    <row r="66" spans="1:14" x14ac:dyDescent="0.35">
      <c r="A66" s="22" t="s">
        <v>795</v>
      </c>
      <c r="B66" s="22" t="s">
        <v>474</v>
      </c>
      <c r="C66" s="91"/>
      <c r="F66" s="22"/>
      <c r="G66" s="91"/>
      <c r="H66"/>
      <c r="N66" s="22"/>
    </row>
    <row r="67" spans="1:14" x14ac:dyDescent="0.35">
      <c r="A67" s="22" t="s">
        <v>796</v>
      </c>
      <c r="B67" s="22" t="s">
        <v>476</v>
      </c>
      <c r="C67" s="91"/>
      <c r="F67" s="22"/>
      <c r="G67" s="91"/>
      <c r="H67"/>
      <c r="N67" s="22"/>
    </row>
    <row r="68" spans="1:14" x14ac:dyDescent="0.35">
      <c r="A68" s="22" t="s">
        <v>797</v>
      </c>
      <c r="B68" s="22" t="s">
        <v>478</v>
      </c>
      <c r="C68" s="91"/>
      <c r="F68" s="22"/>
      <c r="G68" s="91"/>
      <c r="H68"/>
      <c r="N68" s="22"/>
    </row>
    <row r="69" spans="1:14" x14ac:dyDescent="0.35">
      <c r="A69" s="22" t="s">
        <v>798</v>
      </c>
      <c r="B69" s="22" t="s">
        <v>480</v>
      </c>
      <c r="C69" s="91"/>
      <c r="F69" s="22"/>
      <c r="G69" s="91"/>
      <c r="H69"/>
      <c r="N69" s="22"/>
    </row>
    <row r="70" spans="1:14" x14ac:dyDescent="0.35">
      <c r="A70" s="22" t="s">
        <v>799</v>
      </c>
      <c r="B70" s="22" t="s">
        <v>482</v>
      </c>
      <c r="C70" s="97">
        <v>7.5482403258925182E-3</v>
      </c>
      <c r="F70" s="22"/>
      <c r="G70" s="91"/>
      <c r="H70"/>
      <c r="N70" s="22"/>
    </row>
    <row r="71" spans="1:14" x14ac:dyDescent="0.35">
      <c r="A71" s="22" t="s">
        <v>800</v>
      </c>
      <c r="B71" s="22" t="s">
        <v>484</v>
      </c>
      <c r="C71" s="97">
        <v>0</v>
      </c>
      <c r="F71" s="22"/>
      <c r="G71" s="91"/>
      <c r="H71"/>
      <c r="N71" s="22"/>
    </row>
    <row r="72" spans="1:14" x14ac:dyDescent="0.35">
      <c r="A72" s="22" t="s">
        <v>801</v>
      </c>
      <c r="B72" s="22" t="s">
        <v>486</v>
      </c>
      <c r="C72" s="91"/>
      <c r="G72" s="91"/>
      <c r="H72"/>
      <c r="N72" s="22"/>
    </row>
    <row r="73" spans="1:14" x14ac:dyDescent="0.35">
      <c r="A73" s="22" t="s">
        <v>802</v>
      </c>
      <c r="B73" s="22" t="s">
        <v>488</v>
      </c>
      <c r="C73" s="91"/>
      <c r="G73" s="91"/>
      <c r="H73"/>
      <c r="N73" s="22"/>
    </row>
    <row r="74" spans="1:14" x14ac:dyDescent="0.35">
      <c r="A74" s="22" t="s">
        <v>803</v>
      </c>
      <c r="B74" s="22" t="s">
        <v>490</v>
      </c>
      <c r="C74" s="91"/>
      <c r="G74" s="91"/>
      <c r="H74"/>
      <c r="N74" s="22"/>
    </row>
    <row r="75" spans="1:14" x14ac:dyDescent="0.35">
      <c r="A75" s="22" t="s">
        <v>804</v>
      </c>
      <c r="B75" s="22" t="s">
        <v>492</v>
      </c>
      <c r="C75" s="97">
        <v>1.4704663269916218E-3</v>
      </c>
      <c r="G75" s="91"/>
      <c r="H75"/>
      <c r="N75" s="22"/>
    </row>
    <row r="76" spans="1:14" x14ac:dyDescent="0.35">
      <c r="A76" s="22" t="s">
        <v>805</v>
      </c>
      <c r="B76" s="22" t="s">
        <v>6</v>
      </c>
      <c r="C76" s="91"/>
      <c r="G76" s="91"/>
      <c r="H76"/>
      <c r="N76" s="22"/>
    </row>
    <row r="77" spans="1:14" x14ac:dyDescent="0.35">
      <c r="A77" s="22" t="s">
        <v>806</v>
      </c>
      <c r="B77" s="22" t="s">
        <v>256</v>
      </c>
      <c r="C77" s="91"/>
      <c r="G77" s="91"/>
      <c r="H77"/>
      <c r="N77" s="22"/>
    </row>
    <row r="78" spans="1:14" x14ac:dyDescent="0.35">
      <c r="A78" s="22" t="s">
        <v>807</v>
      </c>
      <c r="B78" s="68" t="s">
        <v>498</v>
      </c>
      <c r="C78" s="91"/>
      <c r="G78" s="91"/>
      <c r="H78"/>
      <c r="I78" s="28"/>
      <c r="N78" s="22"/>
    </row>
    <row r="79" spans="1:14" x14ac:dyDescent="0.35">
      <c r="A79" s="22" t="s">
        <v>808</v>
      </c>
      <c r="B79" s="22" t="s">
        <v>500</v>
      </c>
      <c r="C79" s="91"/>
      <c r="G79" s="91"/>
      <c r="H79"/>
      <c r="N79" s="22"/>
    </row>
    <row r="80" spans="1:14" x14ac:dyDescent="0.35">
      <c r="A80" s="22" t="s">
        <v>809</v>
      </c>
      <c r="B80" s="22" t="s">
        <v>2</v>
      </c>
      <c r="C80" s="91"/>
      <c r="G80" s="91"/>
      <c r="H80"/>
      <c r="N80" s="22"/>
    </row>
    <row r="81" spans="1:14" x14ac:dyDescent="0.35">
      <c r="A81" s="22" t="s">
        <v>810</v>
      </c>
      <c r="B81" s="22" t="s">
        <v>85</v>
      </c>
      <c r="C81" s="91"/>
      <c r="G81" s="91"/>
      <c r="H81"/>
      <c r="N81" s="22"/>
    </row>
    <row r="82" spans="1:14" x14ac:dyDescent="0.35">
      <c r="A82" s="22" t="s">
        <v>811</v>
      </c>
      <c r="B82" s="68" t="s">
        <v>258</v>
      </c>
      <c r="C82" s="97">
        <v>1.9191576617632777E-2</v>
      </c>
      <c r="G82" s="91"/>
      <c r="H82"/>
      <c r="I82" s="28"/>
      <c r="N82" s="22"/>
    </row>
    <row r="83" spans="1:14" x14ac:dyDescent="0.35">
      <c r="A83" s="22" t="s">
        <v>812</v>
      </c>
      <c r="B83" s="38" t="s">
        <v>495</v>
      </c>
      <c r="C83" s="91"/>
      <c r="G83" s="91"/>
      <c r="H83"/>
      <c r="I83" s="38"/>
      <c r="N83" s="22"/>
    </row>
    <row r="84" spans="1:14" x14ac:dyDescent="0.35">
      <c r="A84" s="22" t="s">
        <v>813</v>
      </c>
      <c r="B84" s="38" t="s">
        <v>260</v>
      </c>
      <c r="C84" s="91"/>
      <c r="G84" s="91"/>
      <c r="H84"/>
      <c r="I84" s="38"/>
      <c r="N84" s="22"/>
    </row>
    <row r="85" spans="1:14" x14ac:dyDescent="0.35">
      <c r="A85" s="22" t="s">
        <v>814</v>
      </c>
      <c r="B85" s="38" t="s">
        <v>262</v>
      </c>
      <c r="C85" s="91"/>
      <c r="G85" s="91"/>
      <c r="H85"/>
      <c r="I85" s="38"/>
      <c r="N85" s="22"/>
    </row>
    <row r="86" spans="1:14" x14ac:dyDescent="0.35">
      <c r="A86" s="22" t="s">
        <v>815</v>
      </c>
      <c r="B86" s="38" t="s">
        <v>12</v>
      </c>
      <c r="C86" s="97">
        <v>2.3388549826130279E-3</v>
      </c>
      <c r="G86" s="91"/>
      <c r="H86"/>
      <c r="I86" s="38"/>
      <c r="N86" s="22"/>
    </row>
    <row r="87" spans="1:14" x14ac:dyDescent="0.35">
      <c r="A87" s="22" t="s">
        <v>816</v>
      </c>
      <c r="B87" s="38" t="s">
        <v>265</v>
      </c>
      <c r="C87" s="97">
        <v>9.6187893129841377E-3</v>
      </c>
      <c r="G87" s="91"/>
      <c r="H87"/>
      <c r="I87" s="38"/>
      <c r="N87" s="22"/>
    </row>
    <row r="88" spans="1:14" x14ac:dyDescent="0.35">
      <c r="A88" s="22" t="s">
        <v>817</v>
      </c>
      <c r="B88" s="38" t="s">
        <v>267</v>
      </c>
      <c r="C88" s="91"/>
      <c r="G88" s="91"/>
      <c r="H88"/>
      <c r="I88" s="38"/>
      <c r="N88" s="22"/>
    </row>
    <row r="89" spans="1:14" x14ac:dyDescent="0.35">
      <c r="A89" s="22" t="s">
        <v>818</v>
      </c>
      <c r="B89" s="38" t="s">
        <v>269</v>
      </c>
      <c r="C89" s="91"/>
      <c r="G89" s="91"/>
      <c r="H89"/>
      <c r="I89" s="38"/>
      <c r="N89" s="22"/>
    </row>
    <row r="90" spans="1:14" x14ac:dyDescent="0.35">
      <c r="A90" s="22" t="s">
        <v>819</v>
      </c>
      <c r="B90" s="38" t="s">
        <v>271</v>
      </c>
      <c r="C90" s="91"/>
      <c r="G90" s="91"/>
      <c r="H90"/>
      <c r="I90" s="38"/>
      <c r="N90" s="22"/>
    </row>
    <row r="91" spans="1:14" x14ac:dyDescent="0.35">
      <c r="A91" s="22" t="s">
        <v>820</v>
      </c>
      <c r="B91" s="38" t="s">
        <v>273</v>
      </c>
      <c r="C91" s="97">
        <v>2.8180372802246684E-2</v>
      </c>
      <c r="G91" s="91"/>
      <c r="H91"/>
      <c r="I91" s="38"/>
      <c r="N91" s="22"/>
    </row>
    <row r="92" spans="1:14" x14ac:dyDescent="0.35">
      <c r="A92" s="22" t="s">
        <v>821</v>
      </c>
      <c r="B92" s="38" t="s">
        <v>85</v>
      </c>
      <c r="G92" s="91"/>
      <c r="H92"/>
      <c r="I92" s="38"/>
      <c r="N92" s="22"/>
    </row>
    <row r="93" spans="1:14" hidden="1" outlineLevel="1" x14ac:dyDescent="0.35">
      <c r="A93" s="22" t="s">
        <v>822</v>
      </c>
      <c r="B93" s="51"/>
      <c r="G93" s="91"/>
      <c r="H93"/>
      <c r="I93" s="38"/>
      <c r="N93" s="22"/>
    </row>
    <row r="94" spans="1:14" hidden="1" outlineLevel="1" x14ac:dyDescent="0.35">
      <c r="A94" s="22" t="s">
        <v>823</v>
      </c>
      <c r="B94" s="51"/>
      <c r="G94" s="91"/>
      <c r="H94"/>
      <c r="I94" s="38"/>
      <c r="N94" s="22"/>
    </row>
    <row r="95" spans="1:14" hidden="1" outlineLevel="1" x14ac:dyDescent="0.35">
      <c r="A95" s="22" t="s">
        <v>824</v>
      </c>
      <c r="B95" s="51"/>
      <c r="G95" s="91"/>
      <c r="H95"/>
      <c r="I95" s="38"/>
      <c r="N95" s="22"/>
    </row>
    <row r="96" spans="1:14" hidden="1" outlineLevel="1" x14ac:dyDescent="0.35">
      <c r="A96" s="22" t="s">
        <v>825</v>
      </c>
      <c r="B96" s="51"/>
      <c r="G96" s="91"/>
      <c r="H96"/>
      <c r="I96" s="38"/>
      <c r="N96" s="22"/>
    </row>
    <row r="97" spans="1:14" hidden="1" outlineLevel="1" x14ac:dyDescent="0.35">
      <c r="A97" s="22" t="s">
        <v>826</v>
      </c>
      <c r="B97" s="51"/>
      <c r="G97" s="91"/>
      <c r="H97"/>
      <c r="I97" s="38"/>
      <c r="N97" s="22"/>
    </row>
    <row r="98" spans="1:14" hidden="1" outlineLevel="1" x14ac:dyDescent="0.35">
      <c r="A98" s="22" t="s">
        <v>827</v>
      </c>
      <c r="B98" s="51"/>
      <c r="G98" s="91"/>
      <c r="H98"/>
      <c r="I98" s="38"/>
      <c r="N98" s="22"/>
    </row>
    <row r="99" spans="1:14" hidden="1" outlineLevel="1" x14ac:dyDescent="0.35">
      <c r="A99" s="22" t="s">
        <v>828</v>
      </c>
      <c r="B99" s="51"/>
      <c r="C99" s="91"/>
      <c r="D99" s="91"/>
      <c r="G99" s="91"/>
      <c r="H99"/>
      <c r="I99" s="38"/>
      <c r="N99" s="22"/>
    </row>
    <row r="100" spans="1:14" hidden="1" outlineLevel="1" x14ac:dyDescent="0.35">
      <c r="A100" s="22" t="s">
        <v>829</v>
      </c>
      <c r="B100" s="51"/>
      <c r="C100" s="91"/>
      <c r="D100" s="91"/>
      <c r="F100" s="22"/>
      <c r="G100" s="91"/>
      <c r="H100"/>
      <c r="I100" s="38"/>
      <c r="N100" s="22"/>
    </row>
    <row r="101" spans="1:14" hidden="1" outlineLevel="1" x14ac:dyDescent="0.35">
      <c r="A101" s="22" t="s">
        <v>830</v>
      </c>
      <c r="B101" s="51"/>
      <c r="C101" s="91"/>
      <c r="D101" s="91"/>
      <c r="F101" s="22"/>
      <c r="G101" s="91"/>
      <c r="H101"/>
      <c r="I101" s="38"/>
      <c r="N101" s="22"/>
    </row>
    <row r="102" spans="1:14" hidden="1" outlineLevel="1" x14ac:dyDescent="0.35">
      <c r="A102" s="22" t="s">
        <v>831</v>
      </c>
      <c r="B102" s="51"/>
      <c r="C102" s="91"/>
      <c r="D102" s="91"/>
      <c r="F102" s="22"/>
      <c r="G102" s="91"/>
      <c r="H102"/>
      <c r="I102" s="38"/>
      <c r="N102" s="22"/>
    </row>
    <row r="103" spans="1:14" ht="15" customHeight="1" collapsed="1" x14ac:dyDescent="0.35">
      <c r="A103" s="40"/>
      <c r="B103" s="535" t="s">
        <v>1690</v>
      </c>
      <c r="C103" s="113" t="s">
        <v>746</v>
      </c>
      <c r="D103" s="113"/>
      <c r="E103" s="42"/>
      <c r="F103" s="40"/>
      <c r="G103" s="110"/>
      <c r="H103"/>
      <c r="I103" s="71"/>
      <c r="J103" s="35"/>
      <c r="K103" s="35"/>
      <c r="L103" s="28"/>
      <c r="M103" s="35"/>
      <c r="N103" s="53"/>
    </row>
    <row r="104" spans="1:14" x14ac:dyDescent="0.35">
      <c r="A104" s="22" t="s">
        <v>832</v>
      </c>
      <c r="B104" s="38" t="s">
        <v>1145</v>
      </c>
      <c r="C104" s="97">
        <v>0.10405142467966549</v>
      </c>
      <c r="D104" s="91"/>
      <c r="G104" s="91"/>
      <c r="H104"/>
      <c r="I104" s="38"/>
      <c r="N104" s="22"/>
    </row>
    <row r="105" spans="1:14" x14ac:dyDescent="0.35">
      <c r="A105" s="22" t="s">
        <v>833</v>
      </c>
      <c r="B105" s="38" t="s">
        <v>1146</v>
      </c>
      <c r="C105" s="97">
        <v>3.9289433667803866E-2</v>
      </c>
      <c r="D105" s="91"/>
      <c r="G105" s="91"/>
      <c r="H105"/>
      <c r="I105" s="38"/>
      <c r="N105" s="22"/>
    </row>
    <row r="106" spans="1:14" x14ac:dyDescent="0.35">
      <c r="A106" s="22" t="s">
        <v>834</v>
      </c>
      <c r="B106" s="38" t="s">
        <v>1147</v>
      </c>
      <c r="C106" s="97">
        <v>3.6558192099470053E-2</v>
      </c>
      <c r="D106" s="91"/>
      <c r="G106" s="91"/>
      <c r="H106"/>
      <c r="I106" s="38"/>
      <c r="N106" s="22"/>
    </row>
    <row r="107" spans="1:14" x14ac:dyDescent="0.35">
      <c r="A107" s="22" t="s">
        <v>835</v>
      </c>
      <c r="B107" s="38" t="s">
        <v>1148</v>
      </c>
      <c r="C107" s="97">
        <v>3.8543243282158995E-2</v>
      </c>
      <c r="D107" s="91"/>
      <c r="G107" s="91"/>
      <c r="H107"/>
      <c r="I107" s="38"/>
      <c r="N107" s="22"/>
    </row>
    <row r="108" spans="1:14" x14ac:dyDescent="0.35">
      <c r="A108" s="22" t="s">
        <v>836</v>
      </c>
      <c r="B108" s="38" t="s">
        <v>1149</v>
      </c>
      <c r="C108" s="97">
        <v>5.0738975304411944E-3</v>
      </c>
      <c r="D108" s="91"/>
      <c r="G108" s="91"/>
      <c r="H108"/>
      <c r="I108" s="38"/>
      <c r="N108" s="22"/>
    </row>
    <row r="109" spans="1:14" x14ac:dyDescent="0.35">
      <c r="A109" s="22" t="s">
        <v>837</v>
      </c>
      <c r="B109" s="38" t="s">
        <v>1150</v>
      </c>
      <c r="C109" s="97">
        <v>6.4184369308674119E-2</v>
      </c>
      <c r="D109" s="91"/>
      <c r="G109" s="91"/>
      <c r="H109"/>
      <c r="I109" s="38"/>
      <c r="N109" s="22"/>
    </row>
    <row r="110" spans="1:14" x14ac:dyDescent="0.35">
      <c r="A110" s="22" t="s">
        <v>838</v>
      </c>
      <c r="B110" s="38" t="s">
        <v>1151</v>
      </c>
      <c r="C110" s="97">
        <v>6.215737034914369E-2</v>
      </c>
      <c r="D110" s="91"/>
      <c r="G110" s="91"/>
      <c r="H110"/>
      <c r="I110" s="38"/>
      <c r="N110" s="22"/>
    </row>
    <row r="111" spans="1:14" x14ac:dyDescent="0.35">
      <c r="A111" s="22" t="s">
        <v>839</v>
      </c>
      <c r="B111" s="38" t="s">
        <v>1152</v>
      </c>
      <c r="C111" s="97">
        <v>0.19300069420025037</v>
      </c>
      <c r="D111" s="91"/>
      <c r="G111" s="91"/>
      <c r="H111"/>
      <c r="I111" s="38"/>
      <c r="N111" s="22"/>
    </row>
    <row r="112" spans="1:14" x14ac:dyDescent="0.35">
      <c r="A112" s="22" t="s">
        <v>840</v>
      </c>
      <c r="B112" s="38" t="s">
        <v>1153</v>
      </c>
      <c r="C112" s="97">
        <v>3.7944809524973276E-2</v>
      </c>
      <c r="D112" s="91"/>
      <c r="G112" s="91"/>
      <c r="H112"/>
      <c r="I112" s="38"/>
      <c r="N112" s="22"/>
    </row>
    <row r="113" spans="1:14" x14ac:dyDescent="0.35">
      <c r="A113" s="22" t="s">
        <v>841</v>
      </c>
      <c r="B113" s="38" t="s">
        <v>1154</v>
      </c>
      <c r="C113" s="97">
        <v>5.8852756661087323E-2</v>
      </c>
      <c r="G113" s="91"/>
      <c r="H113"/>
      <c r="I113" s="38"/>
      <c r="N113" s="22"/>
    </row>
    <row r="114" spans="1:14" x14ac:dyDescent="0.35">
      <c r="A114" s="22" t="s">
        <v>842</v>
      </c>
      <c r="B114" s="38" t="s">
        <v>1155</v>
      </c>
      <c r="C114" s="97">
        <v>8.5000737160773901E-2</v>
      </c>
      <c r="G114" s="91"/>
      <c r="H114"/>
      <c r="I114" s="38"/>
      <c r="N114" s="22"/>
    </row>
    <row r="115" spans="1:14" x14ac:dyDescent="0.35">
      <c r="A115" s="22" t="s">
        <v>843</v>
      </c>
      <c r="B115" s="38" t="s">
        <v>1156</v>
      </c>
      <c r="C115" s="97">
        <v>4.4901288136399008E-2</v>
      </c>
      <c r="G115" s="91"/>
      <c r="H115"/>
      <c r="I115" s="38"/>
      <c r="N115" s="22"/>
    </row>
    <row r="116" spans="1:14" x14ac:dyDescent="0.35">
      <c r="A116" s="22" t="s">
        <v>844</v>
      </c>
      <c r="B116" s="38" t="s">
        <v>1157</v>
      </c>
      <c r="C116" s="97">
        <v>6.8860300955934414E-2</v>
      </c>
      <c r="G116" s="91"/>
      <c r="H116"/>
      <c r="I116" s="38"/>
      <c r="N116" s="22"/>
    </row>
    <row r="117" spans="1:14" x14ac:dyDescent="0.35">
      <c r="A117" s="22" t="s">
        <v>845</v>
      </c>
      <c r="B117" s="38" t="s">
        <v>1158</v>
      </c>
      <c r="C117" s="97">
        <v>8.1244279446134604E-3</v>
      </c>
      <c r="G117" s="91"/>
      <c r="H117"/>
      <c r="I117" s="38"/>
      <c r="N117" s="22"/>
    </row>
    <row r="118" spans="1:14" x14ac:dyDescent="0.35">
      <c r="A118" s="22" t="s">
        <v>846</v>
      </c>
      <c r="B118" s="38" t="s">
        <v>1159</v>
      </c>
      <c r="C118" s="97">
        <v>8.257649772671077E-3</v>
      </c>
      <c r="G118" s="91"/>
      <c r="H118"/>
      <c r="I118" s="38"/>
      <c r="N118" s="22"/>
    </row>
    <row r="119" spans="1:14" x14ac:dyDescent="0.35">
      <c r="A119" s="22" t="s">
        <v>847</v>
      </c>
      <c r="B119" s="38"/>
      <c r="C119" s="91"/>
      <c r="G119" s="91"/>
      <c r="H119"/>
      <c r="I119" s="38"/>
      <c r="N119" s="22"/>
    </row>
    <row r="120" spans="1:14" hidden="1" x14ac:dyDescent="0.35">
      <c r="A120" s="22" t="s">
        <v>848</v>
      </c>
      <c r="B120" s="38"/>
      <c r="C120" s="91"/>
      <c r="G120" s="91"/>
      <c r="H120"/>
      <c r="I120" s="38"/>
      <c r="N120" s="22"/>
    </row>
    <row r="121" spans="1:14" hidden="1" x14ac:dyDescent="0.35">
      <c r="A121" s="22" t="s">
        <v>849</v>
      </c>
      <c r="B121" s="38"/>
      <c r="C121" s="91"/>
      <c r="G121" s="91"/>
      <c r="H121"/>
      <c r="I121" s="38"/>
      <c r="N121" s="22"/>
    </row>
    <row r="122" spans="1:14" hidden="1" x14ac:dyDescent="0.35">
      <c r="A122" s="22" t="s">
        <v>850</v>
      </c>
      <c r="B122" s="38"/>
      <c r="C122" s="91"/>
      <c r="G122" s="91"/>
      <c r="H122"/>
      <c r="I122" s="38"/>
      <c r="N122" s="22"/>
    </row>
    <row r="123" spans="1:14" hidden="1" x14ac:dyDescent="0.35">
      <c r="A123" s="22" t="s">
        <v>851</v>
      </c>
      <c r="B123" s="38"/>
      <c r="C123" s="91"/>
      <c r="G123" s="91"/>
      <c r="H123"/>
      <c r="I123" s="38"/>
      <c r="N123" s="22"/>
    </row>
    <row r="124" spans="1:14" hidden="1" x14ac:dyDescent="0.35">
      <c r="A124" s="22" t="s">
        <v>852</v>
      </c>
      <c r="B124" s="38"/>
      <c r="C124" s="91"/>
      <c r="G124" s="91"/>
      <c r="H124"/>
      <c r="I124" s="38"/>
      <c r="N124" s="22"/>
    </row>
    <row r="125" spans="1:14" hidden="1" x14ac:dyDescent="0.35">
      <c r="A125" s="22" t="s">
        <v>853</v>
      </c>
      <c r="B125" s="38"/>
      <c r="C125" s="91"/>
      <c r="G125" s="91"/>
      <c r="H125"/>
      <c r="I125" s="38"/>
      <c r="N125" s="22"/>
    </row>
    <row r="126" spans="1:14" x14ac:dyDescent="0.35">
      <c r="A126" s="22" t="s">
        <v>854</v>
      </c>
      <c r="B126" s="38"/>
      <c r="C126" s="91"/>
      <c r="G126" s="91"/>
      <c r="H126"/>
      <c r="I126" s="38"/>
      <c r="N126" s="22"/>
    </row>
    <row r="127" spans="1:14" x14ac:dyDescent="0.35">
      <c r="A127" s="22" t="s">
        <v>855</v>
      </c>
      <c r="B127" s="38"/>
      <c r="G127" s="91"/>
      <c r="H127"/>
      <c r="I127" s="38"/>
      <c r="N127" s="22"/>
    </row>
    <row r="128" spans="1:14" x14ac:dyDescent="0.35">
      <c r="A128" s="22" t="s">
        <v>856</v>
      </c>
      <c r="B128" s="38"/>
      <c r="C128" s="91"/>
      <c r="G128" s="91"/>
      <c r="H128"/>
      <c r="I128" s="38"/>
      <c r="N128" s="22"/>
    </row>
    <row r="129" spans="1:14" x14ac:dyDescent="0.35">
      <c r="A129" s="40"/>
      <c r="B129" s="41" t="s">
        <v>554</v>
      </c>
      <c r="C129" s="40" t="s">
        <v>746</v>
      </c>
      <c r="D129" s="40"/>
      <c r="E129" s="40"/>
      <c r="F129" s="110"/>
      <c r="G129" s="110"/>
      <c r="H129"/>
      <c r="I129" s="71"/>
      <c r="J129" s="35"/>
      <c r="K129" s="35"/>
      <c r="L129" s="35"/>
      <c r="M129" s="53"/>
      <c r="N129" s="53"/>
    </row>
    <row r="130" spans="1:14" x14ac:dyDescent="0.35">
      <c r="A130" s="22" t="s">
        <v>857</v>
      </c>
      <c r="B130" s="22" t="s">
        <v>556</v>
      </c>
      <c r="C130" s="97">
        <v>0.74429999999999996</v>
      </c>
      <c r="D130"/>
      <c r="E130"/>
      <c r="F130" s="117"/>
      <c r="G130" s="117"/>
      <c r="H130"/>
      <c r="K130" s="62"/>
      <c r="L130" s="62"/>
      <c r="M130" s="62"/>
      <c r="N130" s="62"/>
    </row>
    <row r="131" spans="1:14" x14ac:dyDescent="0.35">
      <c r="A131" s="22" t="s">
        <v>858</v>
      </c>
      <c r="B131" s="22" t="s">
        <v>558</v>
      </c>
      <c r="C131" s="97">
        <v>0.2382</v>
      </c>
      <c r="D131"/>
      <c r="E131"/>
      <c r="F131"/>
      <c r="G131" s="117"/>
      <c r="H131"/>
      <c r="K131" s="62"/>
      <c r="L131" s="62"/>
      <c r="M131" s="62"/>
      <c r="N131" s="62"/>
    </row>
    <row r="132" spans="1:14" x14ac:dyDescent="0.35">
      <c r="A132" s="22" t="s">
        <v>859</v>
      </c>
      <c r="B132" s="22" t="s">
        <v>85</v>
      </c>
      <c r="C132" s="97">
        <v>1.7500000000000002E-2</v>
      </c>
      <c r="D132"/>
      <c r="E132"/>
      <c r="F132"/>
      <c r="G132" s="117"/>
      <c r="H132"/>
      <c r="K132" s="62"/>
      <c r="L132" s="62"/>
      <c r="M132" s="62"/>
      <c r="N132" s="62"/>
    </row>
    <row r="133" spans="1:14" hidden="1" outlineLevel="1" x14ac:dyDescent="0.35">
      <c r="A133" s="22" t="s">
        <v>860</v>
      </c>
      <c r="D133"/>
      <c r="E133"/>
      <c r="F133" s="117"/>
      <c r="G133" s="117"/>
      <c r="H133"/>
      <c r="K133" s="62"/>
      <c r="L133" s="62"/>
      <c r="M133" s="62"/>
      <c r="N133" s="62"/>
    </row>
    <row r="134" spans="1:14" hidden="1" outlineLevel="1" x14ac:dyDescent="0.35">
      <c r="A134" s="22" t="s">
        <v>861</v>
      </c>
      <c r="D134"/>
      <c r="E134"/>
      <c r="F134" s="117"/>
      <c r="G134" s="117"/>
      <c r="H134"/>
      <c r="K134" s="62"/>
      <c r="L134" s="62"/>
      <c r="M134" s="62"/>
      <c r="N134" s="62"/>
    </row>
    <row r="135" spans="1:14" hidden="1" outlineLevel="1" x14ac:dyDescent="0.35">
      <c r="A135" s="22" t="s">
        <v>862</v>
      </c>
      <c r="D135"/>
      <c r="E135"/>
      <c r="F135" s="117"/>
      <c r="G135" s="117"/>
      <c r="H135"/>
      <c r="K135" s="62"/>
      <c r="L135" s="62"/>
      <c r="M135" s="62"/>
      <c r="N135" s="62"/>
    </row>
    <row r="136" spans="1:14" hidden="1" outlineLevel="1" x14ac:dyDescent="0.35">
      <c r="A136" s="22" t="s">
        <v>863</v>
      </c>
      <c r="D136"/>
      <c r="E136"/>
      <c r="F136" s="117"/>
      <c r="G136" s="117"/>
      <c r="H136"/>
      <c r="K136" s="62"/>
      <c r="L136" s="62"/>
      <c r="M136" s="62"/>
      <c r="N136" s="62"/>
    </row>
    <row r="137" spans="1:14" collapsed="1" x14ac:dyDescent="0.35">
      <c r="A137" s="40"/>
      <c r="B137" s="41" t="s">
        <v>566</v>
      </c>
      <c r="C137" s="40" t="s">
        <v>746</v>
      </c>
      <c r="D137" s="40"/>
      <c r="E137" s="40"/>
      <c r="F137" s="110"/>
      <c r="G137" s="110"/>
      <c r="H137"/>
      <c r="I137" s="71"/>
      <c r="J137" s="35"/>
      <c r="K137" s="35"/>
      <c r="L137" s="35"/>
      <c r="M137" s="53"/>
      <c r="N137" s="53"/>
    </row>
    <row r="138" spans="1:14" x14ac:dyDescent="0.35">
      <c r="A138" s="22" t="s">
        <v>864</v>
      </c>
      <c r="B138" s="22" t="s">
        <v>568</v>
      </c>
      <c r="C138" s="97">
        <v>0.11548</v>
      </c>
      <c r="D138" s="73"/>
      <c r="E138" s="73"/>
      <c r="F138" s="97"/>
      <c r="G138" s="101"/>
      <c r="H138"/>
      <c r="K138" s="73"/>
      <c r="L138" s="73"/>
      <c r="M138" s="57"/>
      <c r="N138" s="47"/>
    </row>
    <row r="139" spans="1:14" x14ac:dyDescent="0.35">
      <c r="A139" s="22" t="s">
        <v>865</v>
      </c>
      <c r="B139" s="22" t="s">
        <v>570</v>
      </c>
      <c r="C139" s="97">
        <v>0.88451999999999997</v>
      </c>
      <c r="D139" s="73"/>
      <c r="E139" s="73"/>
      <c r="F139" s="97"/>
      <c r="G139" s="101"/>
      <c r="H139"/>
      <c r="K139" s="73"/>
      <c r="L139" s="73"/>
      <c r="M139" s="57"/>
      <c r="N139" s="47"/>
    </row>
    <row r="140" spans="1:14" x14ac:dyDescent="0.35">
      <c r="A140" s="22" t="s">
        <v>866</v>
      </c>
      <c r="B140" s="22" t="s">
        <v>85</v>
      </c>
      <c r="C140" s="97">
        <v>0</v>
      </c>
      <c r="D140" s="73"/>
      <c r="E140" s="73"/>
      <c r="F140" s="97"/>
      <c r="G140" s="101"/>
      <c r="H140"/>
      <c r="K140" s="73"/>
      <c r="L140" s="73"/>
      <c r="M140" s="57"/>
      <c r="N140" s="47"/>
    </row>
    <row r="141" spans="1:14" hidden="1" outlineLevel="1" x14ac:dyDescent="0.35">
      <c r="A141" s="22" t="s">
        <v>867</v>
      </c>
      <c r="D141" s="73"/>
      <c r="E141" s="73"/>
      <c r="F141" s="57"/>
      <c r="G141" s="101"/>
      <c r="H141"/>
      <c r="K141" s="73"/>
      <c r="L141" s="73"/>
      <c r="M141" s="57"/>
      <c r="N141" s="47"/>
    </row>
    <row r="142" spans="1:14" hidden="1" outlineLevel="1" x14ac:dyDescent="0.35">
      <c r="A142" s="22" t="s">
        <v>868</v>
      </c>
      <c r="D142" s="73"/>
      <c r="E142" s="73"/>
      <c r="F142" s="57"/>
      <c r="G142" s="101"/>
      <c r="H142"/>
      <c r="K142" s="73"/>
      <c r="L142" s="73"/>
      <c r="M142" s="57"/>
      <c r="N142" s="47"/>
    </row>
    <row r="143" spans="1:14" hidden="1" outlineLevel="1" x14ac:dyDescent="0.35">
      <c r="A143" s="22" t="s">
        <v>869</v>
      </c>
      <c r="D143" s="73"/>
      <c r="E143" s="73"/>
      <c r="F143" s="97"/>
      <c r="G143" s="101"/>
      <c r="H143"/>
      <c r="K143" s="73"/>
      <c r="L143" s="73"/>
      <c r="M143" s="57"/>
      <c r="N143" s="47"/>
    </row>
    <row r="144" spans="1:14" hidden="1" outlineLevel="1" x14ac:dyDescent="0.35">
      <c r="A144" s="22" t="s">
        <v>870</v>
      </c>
      <c r="D144" s="73"/>
      <c r="E144" s="73"/>
      <c r="F144" s="97"/>
      <c r="G144" s="101"/>
      <c r="H144"/>
      <c r="K144" s="73"/>
      <c r="L144" s="73"/>
      <c r="M144" s="57"/>
      <c r="N144" s="47"/>
    </row>
    <row r="145" spans="1:14" hidden="1" outlineLevel="1" x14ac:dyDescent="0.35">
      <c r="A145" s="22" t="s">
        <v>871</v>
      </c>
      <c r="D145" s="73"/>
      <c r="E145" s="73"/>
      <c r="F145" s="97"/>
      <c r="G145" s="101"/>
      <c r="H145"/>
      <c r="K145" s="73"/>
      <c r="L145" s="73"/>
      <c r="M145" s="57"/>
      <c r="N145" s="47"/>
    </row>
    <row r="146" spans="1:14" hidden="1" outlineLevel="1" x14ac:dyDescent="0.35">
      <c r="A146" s="22" t="s">
        <v>872</v>
      </c>
      <c r="D146" s="73"/>
      <c r="E146" s="73"/>
      <c r="F146" s="97"/>
      <c r="G146" s="101"/>
      <c r="H146"/>
      <c r="K146" s="73"/>
      <c r="L146" s="73"/>
      <c r="M146" s="57"/>
      <c r="N146" s="47"/>
    </row>
    <row r="147" spans="1:14" collapsed="1" x14ac:dyDescent="0.35">
      <c r="A147" s="40"/>
      <c r="B147" s="41" t="s">
        <v>873</v>
      </c>
      <c r="C147" s="40" t="s">
        <v>58</v>
      </c>
      <c r="D147" s="40"/>
      <c r="E147" s="40"/>
      <c r="F147" s="113" t="s">
        <v>746</v>
      </c>
      <c r="G147" s="110"/>
      <c r="H147"/>
      <c r="I147" s="71"/>
      <c r="J147" s="35"/>
      <c r="K147" s="35"/>
      <c r="L147" s="35"/>
      <c r="M147" s="35"/>
      <c r="N147" s="53"/>
    </row>
    <row r="148" spans="1:14" x14ac:dyDescent="0.35">
      <c r="A148" s="22" t="s">
        <v>874</v>
      </c>
      <c r="B148" s="38" t="s">
        <v>875</v>
      </c>
      <c r="C148" s="90">
        <v>4674.7332773626049</v>
      </c>
      <c r="D148" s="73"/>
      <c r="E148" s="73"/>
      <c r="F148" s="101">
        <f>IF($C$152=0,"",IF(C148="[for completion]","",C148/$C$152))</f>
        <v>0.1402864871842632</v>
      </c>
      <c r="G148" s="101"/>
      <c r="H148"/>
      <c r="I148" s="38"/>
      <c r="K148" s="73"/>
      <c r="L148" s="73"/>
      <c r="M148" s="48"/>
      <c r="N148" s="47"/>
    </row>
    <row r="149" spans="1:14" x14ac:dyDescent="0.35">
      <c r="A149" s="22" t="s">
        <v>876</v>
      </c>
      <c r="B149" s="38" t="s">
        <v>877</v>
      </c>
      <c r="C149" s="90">
        <v>8863.8705033466904</v>
      </c>
      <c r="D149" s="73"/>
      <c r="E149" s="73"/>
      <c r="F149" s="101">
        <f>IF($C$152=0,"",IF(C149="[for completion]","",C149/$C$152))</f>
        <v>0.26600047146909361</v>
      </c>
      <c r="G149" s="101"/>
      <c r="H149"/>
      <c r="I149" s="38"/>
      <c r="K149" s="73"/>
      <c r="L149" s="73"/>
      <c r="M149" s="48"/>
      <c r="N149" s="47"/>
    </row>
    <row r="150" spans="1:14" x14ac:dyDescent="0.35">
      <c r="A150" s="22" t="s">
        <v>878</v>
      </c>
      <c r="B150" s="38" t="s">
        <v>879</v>
      </c>
      <c r="C150" s="90">
        <v>12897.970624180511</v>
      </c>
      <c r="D150" s="73"/>
      <c r="E150" s="73"/>
      <c r="F150" s="101">
        <f>IF($C$152=0,"",IF(C150="[for completion]","",C150/$C$152))</f>
        <v>0.387061867130297</v>
      </c>
      <c r="G150" s="101"/>
      <c r="H150"/>
      <c r="I150" s="38"/>
      <c r="K150" s="73"/>
      <c r="L150" s="73"/>
      <c r="M150" s="48"/>
      <c r="N150" s="47"/>
    </row>
    <row r="151" spans="1:14" ht="15" customHeight="1" x14ac:dyDescent="0.35">
      <c r="A151" s="22" t="s">
        <v>880</v>
      </c>
      <c r="B151" s="38" t="s">
        <v>881</v>
      </c>
      <c r="C151" s="90">
        <v>6886.1879736594974</v>
      </c>
      <c r="D151" s="73"/>
      <c r="E151" s="73"/>
      <c r="F151" s="101">
        <f>IF($C$152=0,"",IF(C151="[for completion]","",C151/$C$152))</f>
        <v>0.20665117421634613</v>
      </c>
      <c r="G151" s="101"/>
      <c r="H151"/>
      <c r="I151" s="38"/>
      <c r="K151" s="73"/>
      <c r="L151" s="73"/>
      <c r="M151" s="48"/>
      <c r="N151" s="47"/>
    </row>
    <row r="152" spans="1:14" ht="15" customHeight="1" x14ac:dyDescent="0.35">
      <c r="A152" s="22" t="s">
        <v>882</v>
      </c>
      <c r="B152" s="49" t="s">
        <v>87</v>
      </c>
      <c r="C152" s="47">
        <f>SUM(C148:C151)</f>
        <v>33322.762378549305</v>
      </c>
      <c r="D152" s="73"/>
      <c r="E152" s="73"/>
      <c r="F152" s="57">
        <f>SUM(F148:F151)</f>
        <v>1</v>
      </c>
      <c r="G152" s="101"/>
      <c r="H152"/>
      <c r="I152" s="38"/>
      <c r="K152" s="73"/>
      <c r="L152" s="73"/>
      <c r="M152" s="48"/>
      <c r="N152" s="47"/>
    </row>
    <row r="153" spans="1:14" ht="15" customHeight="1" outlineLevel="1" x14ac:dyDescent="0.35">
      <c r="A153" s="22" t="s">
        <v>883</v>
      </c>
      <c r="B153" s="51" t="s">
        <v>884</v>
      </c>
      <c r="C153" s="90">
        <v>0</v>
      </c>
      <c r="D153" s="73"/>
      <c r="E153" s="73"/>
      <c r="F153" s="101">
        <f t="shared" ref="F153:F159" si="3">IF($C$152=0,"",IF(C153="[for completion]","",C153/$C$152))</f>
        <v>0</v>
      </c>
      <c r="G153" s="101"/>
      <c r="H153"/>
      <c r="I153" s="38"/>
      <c r="K153" s="73"/>
      <c r="L153" s="73"/>
      <c r="M153" s="48"/>
      <c r="N153" s="47"/>
    </row>
    <row r="154" spans="1:14" ht="15" customHeight="1" outlineLevel="1" x14ac:dyDescent="0.35">
      <c r="A154" s="22" t="s">
        <v>885</v>
      </c>
      <c r="B154" s="51" t="s">
        <v>886</v>
      </c>
      <c r="C154" s="90">
        <v>2244.9774394425999</v>
      </c>
      <c r="D154" s="73"/>
      <c r="E154" s="73"/>
      <c r="F154" s="101">
        <f t="shared" si="3"/>
        <v>6.7370688358290132E-2</v>
      </c>
      <c r="G154" s="101"/>
      <c r="H154"/>
      <c r="I154" s="38"/>
      <c r="K154" s="73"/>
      <c r="L154" s="73"/>
      <c r="M154" s="48"/>
      <c r="N154" s="47"/>
    </row>
    <row r="155" spans="1:14" ht="15" customHeight="1" outlineLevel="1" x14ac:dyDescent="0.35">
      <c r="A155" s="22" t="s">
        <v>887</v>
      </c>
      <c r="B155" s="51" t="s">
        <v>888</v>
      </c>
      <c r="C155" s="90">
        <v>2429.7558379200054</v>
      </c>
      <c r="D155" s="73"/>
      <c r="E155" s="73"/>
      <c r="F155" s="101">
        <f t="shared" si="3"/>
        <v>7.2915798825973085E-2</v>
      </c>
      <c r="G155" s="101"/>
      <c r="H155"/>
      <c r="I155" s="38"/>
      <c r="K155" s="73"/>
      <c r="L155" s="73"/>
      <c r="M155" s="48"/>
      <c r="N155" s="47"/>
    </row>
    <row r="156" spans="1:14" ht="15" customHeight="1" outlineLevel="1" x14ac:dyDescent="0.35">
      <c r="A156" s="22" t="s">
        <v>889</v>
      </c>
      <c r="B156" s="51" t="s">
        <v>890</v>
      </c>
      <c r="C156" s="90">
        <v>7804.663414568603</v>
      </c>
      <c r="D156" s="73"/>
      <c r="E156" s="73"/>
      <c r="F156" s="101">
        <f t="shared" si="3"/>
        <v>0.23421417846176701</v>
      </c>
      <c r="G156" s="101"/>
      <c r="H156"/>
      <c r="I156" s="38"/>
      <c r="K156" s="73"/>
      <c r="L156" s="73"/>
      <c r="M156" s="48"/>
      <c r="N156" s="47"/>
    </row>
    <row r="157" spans="1:14" ht="15" customHeight="1" outlineLevel="1" x14ac:dyDescent="0.35">
      <c r="A157" s="22" t="s">
        <v>891</v>
      </c>
      <c r="B157" s="51" t="s">
        <v>892</v>
      </c>
      <c r="C157" s="90">
        <v>1059.2070887780883</v>
      </c>
      <c r="D157" s="73"/>
      <c r="E157" s="73"/>
      <c r="F157" s="101">
        <f t="shared" si="3"/>
        <v>3.1786293007326619E-2</v>
      </c>
      <c r="G157" s="101"/>
      <c r="H157"/>
      <c r="I157" s="38"/>
      <c r="K157" s="73"/>
      <c r="L157" s="73"/>
      <c r="M157" s="48"/>
      <c r="N157" s="47"/>
    </row>
    <row r="158" spans="1:14" ht="15" customHeight="1" outlineLevel="1" x14ac:dyDescent="0.35">
      <c r="A158" s="22" t="s">
        <v>893</v>
      </c>
      <c r="B158" s="51" t="s">
        <v>894</v>
      </c>
      <c r="C158" s="90">
        <v>11858.697337793999</v>
      </c>
      <c r="D158" s="73"/>
      <c r="E158" s="73"/>
      <c r="F158" s="101">
        <f t="shared" si="3"/>
        <v>0.35587377790227076</v>
      </c>
      <c r="G158" s="101"/>
      <c r="H158"/>
      <c r="I158" s="38"/>
      <c r="K158" s="73"/>
      <c r="L158" s="73"/>
      <c r="M158" s="48"/>
      <c r="N158" s="47"/>
    </row>
    <row r="159" spans="1:14" ht="15" customHeight="1" outlineLevel="1" x14ac:dyDescent="0.35">
      <c r="A159" s="22" t="s">
        <v>895</v>
      </c>
      <c r="B159" s="51" t="s">
        <v>1655</v>
      </c>
      <c r="C159" s="90">
        <v>1039.2732863865115</v>
      </c>
      <c r="D159" s="73"/>
      <c r="E159" s="73"/>
      <c r="F159" s="101">
        <f t="shared" si="3"/>
        <v>3.1188089228026235E-2</v>
      </c>
      <c r="G159" s="101"/>
      <c r="H159"/>
      <c r="I159" s="38"/>
      <c r="K159" s="73"/>
      <c r="L159" s="73"/>
      <c r="M159" s="48"/>
      <c r="N159" s="47"/>
    </row>
    <row r="160" spans="1:14" ht="15" customHeight="1" outlineLevel="1" x14ac:dyDescent="0.35">
      <c r="A160" s="22" t="s">
        <v>896</v>
      </c>
      <c r="B160" s="51"/>
      <c r="C160" s="90"/>
      <c r="D160" s="73"/>
      <c r="E160" s="73"/>
      <c r="F160" s="101"/>
      <c r="G160" s="101"/>
      <c r="H160"/>
      <c r="I160" s="38"/>
      <c r="K160" s="73"/>
      <c r="L160" s="73"/>
      <c r="M160" s="48"/>
      <c r="N160" s="47"/>
    </row>
    <row r="161" spans="1:14" ht="15" hidden="1" customHeight="1" outlineLevel="1" x14ac:dyDescent="0.35">
      <c r="A161" s="22" t="s">
        <v>897</v>
      </c>
      <c r="B161" s="51"/>
      <c r="D161" s="73"/>
      <c r="E161" s="73"/>
      <c r="F161" s="48"/>
      <c r="G161" s="101"/>
      <c r="H161"/>
      <c r="I161" s="38"/>
      <c r="K161" s="73"/>
      <c r="L161" s="73"/>
      <c r="M161" s="48"/>
      <c r="N161" s="47"/>
    </row>
    <row r="162" spans="1:14" ht="15" hidden="1" customHeight="1" outlineLevel="1" x14ac:dyDescent="0.35">
      <c r="A162" s="22" t="s">
        <v>898</v>
      </c>
      <c r="B162" s="51"/>
      <c r="D162" s="73"/>
      <c r="E162" s="73"/>
      <c r="F162" s="101"/>
      <c r="G162" s="101"/>
      <c r="H162"/>
      <c r="I162" s="38"/>
      <c r="K162" s="73"/>
      <c r="L162" s="73"/>
      <c r="M162" s="48"/>
      <c r="N162" s="47"/>
    </row>
    <row r="163" spans="1:14" ht="15" hidden="1" customHeight="1" outlineLevel="1" x14ac:dyDescent="0.35">
      <c r="A163" s="22" t="s">
        <v>899</v>
      </c>
      <c r="B163" s="51"/>
      <c r="D163" s="73"/>
      <c r="E163" s="73"/>
      <c r="F163" s="101"/>
      <c r="G163" s="101"/>
      <c r="H163"/>
      <c r="I163" s="38"/>
      <c r="K163" s="73"/>
      <c r="L163" s="73"/>
      <c r="M163" s="48"/>
      <c r="N163" s="47"/>
    </row>
    <row r="164" spans="1:14" ht="15" customHeight="1" outlineLevel="1" x14ac:dyDescent="0.35">
      <c r="A164" s="22" t="s">
        <v>900</v>
      </c>
      <c r="B164" s="38"/>
      <c r="D164" s="73"/>
      <c r="E164" s="73"/>
      <c r="F164" s="101"/>
      <c r="G164" s="101"/>
      <c r="H164"/>
      <c r="I164" s="38"/>
      <c r="K164" s="73"/>
      <c r="L164" s="73"/>
      <c r="M164" s="48"/>
      <c r="N164" s="47"/>
    </row>
    <row r="165" spans="1:14" outlineLevel="1" x14ac:dyDescent="0.35">
      <c r="A165" s="22" t="s">
        <v>901</v>
      </c>
      <c r="B165" s="52"/>
      <c r="C165" s="52"/>
      <c r="D165" s="52"/>
      <c r="E165" s="52"/>
      <c r="F165" s="101"/>
      <c r="G165" s="101"/>
      <c r="H165"/>
      <c r="I165" s="49"/>
      <c r="J165" s="38"/>
      <c r="K165" s="73"/>
      <c r="L165" s="73"/>
      <c r="M165" s="57"/>
      <c r="N165" s="47"/>
    </row>
    <row r="166" spans="1:14" ht="15" customHeight="1" x14ac:dyDescent="0.35">
      <c r="A166" s="40"/>
      <c r="B166" s="41" t="s">
        <v>902</v>
      </c>
      <c r="C166" s="40"/>
      <c r="D166" s="40"/>
      <c r="E166" s="40"/>
      <c r="F166" s="110"/>
      <c r="G166" s="110"/>
      <c r="H166"/>
      <c r="I166" s="71"/>
      <c r="J166" s="35"/>
      <c r="K166" s="35"/>
      <c r="L166" s="35"/>
      <c r="M166" s="53"/>
      <c r="N166" s="53"/>
    </row>
    <row r="167" spans="1:14" x14ac:dyDescent="0.35">
      <c r="A167" s="22" t="s">
        <v>903</v>
      </c>
      <c r="B167" s="22" t="s">
        <v>595</v>
      </c>
      <c r="C167" s="97">
        <v>3.9189228665756225E-5</v>
      </c>
      <c r="D167"/>
      <c r="E167" s="20"/>
      <c r="F167" s="100"/>
      <c r="G167" s="117"/>
      <c r="H167"/>
      <c r="K167" s="62"/>
      <c r="L167" s="20"/>
      <c r="M167" s="20"/>
      <c r="N167" s="62"/>
    </row>
    <row r="168" spans="1:14" outlineLevel="1" x14ac:dyDescent="0.35">
      <c r="A168" s="22" t="s">
        <v>904</v>
      </c>
      <c r="B168" s="572" t="s">
        <v>2687</v>
      </c>
      <c r="C168" s="97">
        <v>0</v>
      </c>
      <c r="D168"/>
      <c r="E168" s="20"/>
      <c r="F168" s="100"/>
      <c r="G168" s="117"/>
      <c r="H168"/>
      <c r="K168" s="62"/>
      <c r="L168" s="20"/>
      <c r="M168" s="20"/>
      <c r="N168" s="62"/>
    </row>
    <row r="169" spans="1:14" outlineLevel="1" x14ac:dyDescent="0.35">
      <c r="A169" s="22" t="s">
        <v>905</v>
      </c>
      <c r="D169"/>
      <c r="E169" s="20"/>
      <c r="F169" s="100"/>
      <c r="G169" s="117"/>
      <c r="H169"/>
      <c r="K169" s="62"/>
      <c r="L169" s="20"/>
      <c r="M169" s="20"/>
      <c r="N169" s="62"/>
    </row>
    <row r="170" spans="1:14" outlineLevel="1" x14ac:dyDescent="0.35">
      <c r="A170" s="22" t="s">
        <v>906</v>
      </c>
      <c r="D170"/>
      <c r="E170" s="20"/>
      <c r="F170" s="100"/>
      <c r="G170" s="117"/>
      <c r="H170"/>
      <c r="K170" s="62"/>
      <c r="L170" s="20"/>
      <c r="M170" s="20"/>
      <c r="N170" s="62"/>
    </row>
    <row r="171" spans="1:14" outlineLevel="1" x14ac:dyDescent="0.35">
      <c r="A171" s="22" t="s">
        <v>907</v>
      </c>
      <c r="D171"/>
      <c r="E171" s="20"/>
      <c r="F171" s="100"/>
      <c r="G171" s="117"/>
      <c r="H171"/>
      <c r="K171" s="62"/>
      <c r="L171" s="20"/>
      <c r="M171" s="20"/>
      <c r="N171" s="62"/>
    </row>
    <row r="172" spans="1:14" x14ac:dyDescent="0.35">
      <c r="A172" s="40"/>
      <c r="B172" s="41" t="s">
        <v>908</v>
      </c>
      <c r="C172" s="40" t="s">
        <v>746</v>
      </c>
      <c r="D172" s="40"/>
      <c r="E172" s="40"/>
      <c r="F172" s="110"/>
      <c r="G172" s="110"/>
      <c r="H172"/>
      <c r="I172" s="71"/>
      <c r="J172" s="35"/>
      <c r="K172" s="35"/>
      <c r="L172" s="35"/>
      <c r="M172" s="53"/>
      <c r="N172" s="53"/>
    </row>
    <row r="173" spans="1:14" ht="15" customHeight="1" x14ac:dyDescent="0.35">
      <c r="A173" s="22" t="s">
        <v>909</v>
      </c>
      <c r="B173" s="22" t="s">
        <v>1172</v>
      </c>
      <c r="C173" s="97">
        <v>8.4096444447610788E-2</v>
      </c>
      <c r="D173"/>
      <c r="E173"/>
      <c r="F173" s="117"/>
      <c r="G173" s="117"/>
      <c r="H173"/>
      <c r="K173" s="62"/>
      <c r="L173" s="62"/>
      <c r="M173" s="62"/>
      <c r="N173" s="62"/>
    </row>
    <row r="174" spans="1:14" outlineLevel="1" x14ac:dyDescent="0.35">
      <c r="A174" s="22" t="s">
        <v>910</v>
      </c>
      <c r="D174"/>
      <c r="E174"/>
      <c r="F174" s="117"/>
      <c r="G174" s="117"/>
      <c r="H174"/>
      <c r="K174" s="62"/>
      <c r="L174" s="62"/>
      <c r="M174" s="62"/>
      <c r="N174" s="62"/>
    </row>
    <row r="175" spans="1:14" outlineLevel="1" x14ac:dyDescent="0.35">
      <c r="A175" s="22" t="s">
        <v>911</v>
      </c>
      <c r="D175"/>
      <c r="E175"/>
      <c r="F175" s="117"/>
      <c r="G175" s="117"/>
      <c r="H175"/>
      <c r="K175" s="62"/>
      <c r="L175" s="62"/>
      <c r="M175" s="62"/>
      <c r="N175" s="62"/>
    </row>
    <row r="176" spans="1:14" hidden="1" outlineLevel="1" x14ac:dyDescent="0.35">
      <c r="A176" s="22" t="s">
        <v>912</v>
      </c>
      <c r="D176"/>
      <c r="E176"/>
      <c r="F176" s="117"/>
      <c r="G176" s="117"/>
      <c r="H176"/>
      <c r="K176" s="62"/>
      <c r="L176" s="62"/>
      <c r="M176" s="62"/>
      <c r="N176" s="62"/>
    </row>
    <row r="177" spans="1:14" hidden="1" outlineLevel="1" x14ac:dyDescent="0.35">
      <c r="A177" s="22" t="s">
        <v>913</v>
      </c>
      <c r="D177"/>
      <c r="E177"/>
      <c r="F177" s="117"/>
      <c r="G177" s="117"/>
      <c r="H177"/>
      <c r="K177" s="62"/>
      <c r="L177" s="62"/>
      <c r="M177" s="62"/>
      <c r="N177" s="62"/>
    </row>
    <row r="178" spans="1:14" hidden="1" outlineLevel="1" x14ac:dyDescent="0.35">
      <c r="A178" s="22" t="s">
        <v>914</v>
      </c>
    </row>
    <row r="179" spans="1:14" hidden="1" outlineLevel="1" x14ac:dyDescent="0.35">
      <c r="A179" s="22" t="s">
        <v>915</v>
      </c>
    </row>
    <row r="241" spans="3:3" x14ac:dyDescent="0.35">
      <c r="C241" s="91"/>
    </row>
    <row r="242" spans="3:3" x14ac:dyDescent="0.35">
      <c r="C242" s="91"/>
    </row>
    <row r="243" spans="3:3" x14ac:dyDescent="0.35">
      <c r="C243" s="91"/>
    </row>
    <row r="244" spans="3:3" x14ac:dyDescent="0.35">
      <c r="C244" s="91"/>
    </row>
    <row r="245" spans="3:3" x14ac:dyDescent="0.35">
      <c r="C245" s="91"/>
    </row>
    <row r="258" spans="3:3" x14ac:dyDescent="0.35">
      <c r="C258" s="91"/>
    </row>
    <row r="259" spans="3:3" x14ac:dyDescent="0.35">
      <c r="C259" s="91"/>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9" fitToHeight="0" orientation="landscape" r:id="rId1"/>
  <rowBreaks count="1" manualBreakCount="1">
    <brk id="7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1CD6-E8E0-4DCB-AF58-B60EB27E3234}">
  <sheetPr codeName="Feuil5">
    <tabColor rgb="FFE36E00"/>
  </sheetPr>
  <dimension ref="A1:G258"/>
  <sheetViews>
    <sheetView workbookViewId="0">
      <selection activeCell="D6" sqref="D6"/>
    </sheetView>
  </sheetViews>
  <sheetFormatPr baseColWidth="10" defaultRowHeight="14.5" x14ac:dyDescent="0.35"/>
  <cols>
    <col min="2" max="2" width="39.1796875" customWidth="1"/>
    <col min="3" max="3" width="28.7265625" customWidth="1"/>
    <col min="4" max="4" width="20" customWidth="1"/>
    <col min="5" max="5" width="18.453125" customWidth="1"/>
  </cols>
  <sheetData>
    <row r="1" spans="1:7" ht="31" x14ac:dyDescent="0.35">
      <c r="A1" s="682" t="s">
        <v>3047</v>
      </c>
      <c r="B1" s="682"/>
      <c r="C1" s="672"/>
      <c r="D1" s="672"/>
      <c r="E1" s="672"/>
      <c r="F1" s="675" t="s">
        <v>3331</v>
      </c>
    </row>
    <row r="2" spans="1:7" ht="15" thickBot="1" x14ac:dyDescent="0.4">
      <c r="A2" s="672"/>
      <c r="B2" s="672"/>
      <c r="C2" s="672"/>
      <c r="D2" s="672"/>
      <c r="E2" s="672"/>
      <c r="F2" s="672"/>
    </row>
    <row r="3" spans="1:7" ht="19" thickBot="1" x14ac:dyDescent="0.4">
      <c r="A3" s="683"/>
      <c r="B3" s="684" t="s">
        <v>22</v>
      </c>
      <c r="C3" s="685" t="s">
        <v>1842</v>
      </c>
      <c r="D3" s="683"/>
      <c r="E3" s="683"/>
      <c r="F3" s="683"/>
    </row>
    <row r="4" spans="1:7" ht="15" thickBot="1" x14ac:dyDescent="0.4">
      <c r="A4" s="587"/>
      <c r="B4" s="587"/>
      <c r="C4" s="587"/>
      <c r="D4" s="587"/>
      <c r="E4" s="587"/>
      <c r="F4" s="587"/>
    </row>
    <row r="5" spans="1:7" ht="19" thickBot="1" x14ac:dyDescent="0.4">
      <c r="A5" s="686"/>
      <c r="B5" s="757" t="s">
        <v>3048</v>
      </c>
      <c r="C5" s="686"/>
      <c r="D5" s="587"/>
      <c r="E5" s="687"/>
      <c r="F5" s="687"/>
    </row>
    <row r="6" spans="1:7" ht="15" thickBot="1" x14ac:dyDescent="0.4">
      <c r="A6" s="587"/>
      <c r="B6" s="758" t="s">
        <v>3049</v>
      </c>
      <c r="C6" s="587"/>
      <c r="D6" s="587"/>
      <c r="E6" s="587"/>
      <c r="F6" s="587"/>
    </row>
    <row r="8" spans="1:7" ht="37" x14ac:dyDescent="0.35">
      <c r="A8" s="688" t="s">
        <v>31</v>
      </c>
      <c r="B8" s="688" t="s">
        <v>3049</v>
      </c>
      <c r="C8" s="759"/>
      <c r="D8" s="759"/>
      <c r="E8" s="759"/>
      <c r="F8" s="759"/>
      <c r="G8" s="760"/>
    </row>
    <row r="9" spans="1:7" x14ac:dyDescent="0.35">
      <c r="A9" s="689"/>
      <c r="B9" s="761" t="s">
        <v>734</v>
      </c>
      <c r="C9" s="689" t="s">
        <v>3050</v>
      </c>
      <c r="D9" s="689"/>
      <c r="E9" s="762"/>
      <c r="F9" s="689"/>
      <c r="G9" s="763"/>
    </row>
    <row r="10" spans="1:7" x14ac:dyDescent="0.35">
      <c r="A10" s="669" t="s">
        <v>3051</v>
      </c>
      <c r="B10" s="669" t="s">
        <v>3052</v>
      </c>
      <c r="C10" s="739" t="s">
        <v>2502</v>
      </c>
      <c r="D10" s="587"/>
      <c r="E10" s="587"/>
      <c r="F10" s="587"/>
      <c r="G10" s="672"/>
    </row>
    <row r="11" spans="1:7" ht="29" x14ac:dyDescent="0.35">
      <c r="A11" s="669" t="s">
        <v>3053</v>
      </c>
      <c r="B11" s="764" t="s">
        <v>421</v>
      </c>
      <c r="C11" s="739"/>
      <c r="D11" s="587"/>
      <c r="E11" s="587"/>
      <c r="F11" s="587"/>
      <c r="G11" s="672"/>
    </row>
    <row r="12" spans="1:7" ht="29" x14ac:dyDescent="0.35">
      <c r="A12" s="669" t="s">
        <v>3054</v>
      </c>
      <c r="B12" s="764" t="s">
        <v>423</v>
      </c>
      <c r="C12" s="739"/>
      <c r="D12" s="587"/>
      <c r="E12" s="587"/>
      <c r="F12" s="587"/>
      <c r="G12" s="672"/>
    </row>
    <row r="13" spans="1:7" x14ac:dyDescent="0.35">
      <c r="A13" s="669" t="s">
        <v>3055</v>
      </c>
      <c r="B13" s="719"/>
      <c r="C13" s="587"/>
      <c r="D13" s="587"/>
      <c r="E13" s="587"/>
      <c r="F13" s="587"/>
      <c r="G13" s="672"/>
    </row>
    <row r="14" spans="1:7" x14ac:dyDescent="0.35">
      <c r="A14" s="669" t="s">
        <v>3056</v>
      </c>
      <c r="B14" s="719"/>
      <c r="C14" s="587"/>
      <c r="D14" s="587"/>
      <c r="E14" s="587"/>
      <c r="F14" s="587"/>
      <c r="G14" s="672"/>
    </row>
    <row r="15" spans="1:7" x14ac:dyDescent="0.35">
      <c r="A15" s="669" t="s">
        <v>3057</v>
      </c>
      <c r="B15" s="719"/>
      <c r="C15" s="587"/>
      <c r="D15" s="587"/>
      <c r="E15" s="587"/>
      <c r="F15" s="587"/>
      <c r="G15" s="672"/>
    </row>
    <row r="16" spans="1:7" x14ac:dyDescent="0.35">
      <c r="A16" s="669" t="s">
        <v>3058</v>
      </c>
      <c r="B16" s="719"/>
      <c r="C16" s="587"/>
      <c r="D16" s="587"/>
      <c r="E16" s="587"/>
      <c r="F16" s="587"/>
      <c r="G16" s="672"/>
    </row>
    <row r="17" spans="1:7" x14ac:dyDescent="0.35">
      <c r="A17" s="689"/>
      <c r="B17" s="761" t="s">
        <v>3059</v>
      </c>
      <c r="C17" s="689" t="s">
        <v>1638</v>
      </c>
      <c r="D17" s="689"/>
      <c r="E17" s="762"/>
      <c r="F17" s="763"/>
      <c r="G17" s="763"/>
    </row>
    <row r="18" spans="1:7" x14ac:dyDescent="0.35">
      <c r="A18" s="669" t="s">
        <v>3060</v>
      </c>
      <c r="B18" s="669" t="s">
        <v>432</v>
      </c>
      <c r="C18" s="720" t="s">
        <v>2502</v>
      </c>
      <c r="D18" s="587"/>
      <c r="E18" s="587"/>
      <c r="F18" s="587"/>
      <c r="G18" s="672"/>
    </row>
    <row r="19" spans="1:7" x14ac:dyDescent="0.35">
      <c r="A19" s="669" t="s">
        <v>3061</v>
      </c>
      <c r="B19" s="587"/>
      <c r="C19" s="755"/>
      <c r="D19" s="587"/>
      <c r="E19" s="587"/>
      <c r="F19" s="587"/>
      <c r="G19" s="672"/>
    </row>
    <row r="20" spans="1:7" x14ac:dyDescent="0.35">
      <c r="A20" s="669" t="s">
        <v>3062</v>
      </c>
      <c r="B20" s="587"/>
      <c r="C20" s="755"/>
      <c r="D20" s="587"/>
      <c r="E20" s="587"/>
      <c r="F20" s="587"/>
      <c r="G20" s="672"/>
    </row>
    <row r="21" spans="1:7" x14ac:dyDescent="0.35">
      <c r="A21" s="669" t="s">
        <v>3063</v>
      </c>
      <c r="B21" s="587"/>
      <c r="C21" s="755"/>
      <c r="D21" s="587"/>
      <c r="E21" s="587"/>
      <c r="F21" s="587"/>
      <c r="G21" s="672"/>
    </row>
    <row r="22" spans="1:7" x14ac:dyDescent="0.35">
      <c r="A22" s="669" t="s">
        <v>3064</v>
      </c>
      <c r="B22" s="587"/>
      <c r="C22" s="755"/>
      <c r="D22" s="587"/>
      <c r="E22" s="587"/>
      <c r="F22" s="587"/>
      <c r="G22" s="672"/>
    </row>
    <row r="23" spans="1:7" x14ac:dyDescent="0.35">
      <c r="A23" s="669" t="s">
        <v>3065</v>
      </c>
      <c r="B23" s="587"/>
      <c r="C23" s="755"/>
      <c r="D23" s="587"/>
      <c r="E23" s="587"/>
      <c r="F23" s="587"/>
      <c r="G23" s="672"/>
    </row>
    <row r="24" spans="1:7" x14ac:dyDescent="0.35">
      <c r="A24" s="669" t="s">
        <v>3066</v>
      </c>
      <c r="B24" s="587"/>
      <c r="C24" s="755"/>
      <c r="D24" s="587"/>
      <c r="E24" s="587"/>
      <c r="F24" s="587"/>
      <c r="G24" s="672"/>
    </row>
    <row r="25" spans="1:7" ht="29" x14ac:dyDescent="0.35">
      <c r="A25" s="689"/>
      <c r="B25" s="761" t="s">
        <v>3067</v>
      </c>
      <c r="C25" s="689" t="s">
        <v>1638</v>
      </c>
      <c r="D25" s="689"/>
      <c r="E25" s="762"/>
      <c r="F25" s="763"/>
      <c r="G25" s="763"/>
    </row>
    <row r="26" spans="1:7" x14ac:dyDescent="0.35">
      <c r="A26" s="669" t="s">
        <v>3068</v>
      </c>
      <c r="B26" s="722" t="s">
        <v>441</v>
      </c>
      <c r="C26" s="765">
        <v>0</v>
      </c>
      <c r="D26" s="766"/>
      <c r="E26" s="587"/>
      <c r="F26" s="766"/>
      <c r="G26" s="587"/>
    </row>
    <row r="27" spans="1:7" x14ac:dyDescent="0.35">
      <c r="A27" s="669" t="s">
        <v>3069</v>
      </c>
      <c r="B27" s="669" t="s">
        <v>443</v>
      </c>
      <c r="C27" s="720" t="s">
        <v>2502</v>
      </c>
      <c r="D27" s="766"/>
      <c r="E27" s="587"/>
      <c r="F27" s="766"/>
      <c r="G27" s="587"/>
    </row>
    <row r="28" spans="1:7" x14ac:dyDescent="0.35">
      <c r="A28" s="669" t="s">
        <v>3070</v>
      </c>
      <c r="B28" s="669" t="s">
        <v>445</v>
      </c>
      <c r="C28" s="720" t="s">
        <v>2502</v>
      </c>
      <c r="D28" s="766"/>
      <c r="E28" s="587"/>
      <c r="F28" s="766"/>
      <c r="G28" s="587"/>
    </row>
    <row r="29" spans="1:7" x14ac:dyDescent="0.35">
      <c r="A29" s="669" t="s">
        <v>3071</v>
      </c>
      <c r="B29" s="669" t="s">
        <v>447</v>
      </c>
      <c r="C29" s="720" t="s">
        <v>2502</v>
      </c>
      <c r="D29" s="766"/>
      <c r="E29" s="587"/>
      <c r="F29" s="766"/>
      <c r="G29" s="587"/>
    </row>
    <row r="30" spans="1:7" x14ac:dyDescent="0.35">
      <c r="A30" s="669" t="s">
        <v>3072</v>
      </c>
      <c r="B30" s="669" t="s">
        <v>449</v>
      </c>
      <c r="C30" s="720" t="s">
        <v>2502</v>
      </c>
      <c r="D30" s="766"/>
      <c r="E30" s="587"/>
      <c r="F30" s="766"/>
      <c r="G30" s="587"/>
    </row>
    <row r="31" spans="1:7" x14ac:dyDescent="0.35">
      <c r="A31" s="669" t="s">
        <v>3073</v>
      </c>
      <c r="B31" s="669" t="s">
        <v>451</v>
      </c>
      <c r="C31" s="720" t="s">
        <v>2502</v>
      </c>
      <c r="D31" s="766"/>
      <c r="E31" s="587"/>
      <c r="F31" s="766"/>
      <c r="G31" s="587"/>
    </row>
    <row r="32" spans="1:7" x14ac:dyDescent="0.35">
      <c r="A32" s="669" t="s">
        <v>3074</v>
      </c>
      <c r="B32" s="669" t="s">
        <v>1918</v>
      </c>
      <c r="C32" s="720" t="s">
        <v>2502</v>
      </c>
      <c r="D32" s="766"/>
      <c r="E32" s="587"/>
      <c r="F32" s="766"/>
      <c r="G32" s="587"/>
    </row>
    <row r="33" spans="1:7" x14ac:dyDescent="0.35">
      <c r="A33" s="669" t="s">
        <v>3075</v>
      </c>
      <c r="B33" s="669" t="s">
        <v>455</v>
      </c>
      <c r="C33" s="720" t="s">
        <v>2502</v>
      </c>
      <c r="D33" s="766"/>
      <c r="E33" s="587"/>
      <c r="F33" s="766"/>
      <c r="G33" s="587"/>
    </row>
    <row r="34" spans="1:7" x14ac:dyDescent="0.35">
      <c r="A34" s="669" t="s">
        <v>3076</v>
      </c>
      <c r="B34" s="669" t="s">
        <v>457</v>
      </c>
      <c r="C34" s="720" t="s">
        <v>2502</v>
      </c>
      <c r="D34" s="766"/>
      <c r="E34" s="587"/>
      <c r="F34" s="766"/>
      <c r="G34" s="587"/>
    </row>
    <row r="35" spans="1:7" x14ac:dyDescent="0.35">
      <c r="A35" s="669" t="s">
        <v>3077</v>
      </c>
      <c r="B35" s="669" t="s">
        <v>459</v>
      </c>
      <c r="C35" s="720" t="s">
        <v>2502</v>
      </c>
      <c r="D35" s="766"/>
      <c r="E35" s="587"/>
      <c r="F35" s="766"/>
      <c r="G35" s="587"/>
    </row>
    <row r="36" spans="1:7" x14ac:dyDescent="0.35">
      <c r="A36" s="669" t="s">
        <v>3078</v>
      </c>
      <c r="B36" s="669" t="s">
        <v>461</v>
      </c>
      <c r="C36" s="720" t="s">
        <v>2502</v>
      </c>
      <c r="D36" s="766"/>
      <c r="E36" s="587"/>
      <c r="F36" s="766"/>
      <c r="G36" s="587"/>
    </row>
    <row r="37" spans="1:7" x14ac:dyDescent="0.35">
      <c r="A37" s="669" t="s">
        <v>3079</v>
      </c>
      <c r="B37" s="669" t="s">
        <v>463</v>
      </c>
      <c r="C37" s="720" t="s">
        <v>2502</v>
      </c>
      <c r="D37" s="766"/>
      <c r="E37" s="587"/>
      <c r="F37" s="766"/>
      <c r="G37" s="587"/>
    </row>
    <row r="38" spans="1:7" x14ac:dyDescent="0.35">
      <c r="A38" s="669" t="s">
        <v>3080</v>
      </c>
      <c r="B38" s="669" t="s">
        <v>465</v>
      </c>
      <c r="C38" s="720" t="s">
        <v>2502</v>
      </c>
      <c r="D38" s="766"/>
      <c r="E38" s="587"/>
      <c r="F38" s="766"/>
      <c r="G38" s="587"/>
    </row>
    <row r="39" spans="1:7" x14ac:dyDescent="0.35">
      <c r="A39" s="669" t="s">
        <v>3081</v>
      </c>
      <c r="B39" s="669" t="s">
        <v>467</v>
      </c>
      <c r="C39" s="720" t="s">
        <v>2502</v>
      </c>
      <c r="D39" s="766"/>
      <c r="E39" s="587"/>
      <c r="F39" s="766"/>
      <c r="G39" s="587"/>
    </row>
    <row r="40" spans="1:7" x14ac:dyDescent="0.35">
      <c r="A40" s="669" t="s">
        <v>3082</v>
      </c>
      <c r="B40" s="669" t="s">
        <v>469</v>
      </c>
      <c r="C40" s="720" t="s">
        <v>2502</v>
      </c>
      <c r="D40" s="766"/>
      <c r="E40" s="587"/>
      <c r="F40" s="766"/>
      <c r="G40" s="587"/>
    </row>
    <row r="41" spans="1:7" x14ac:dyDescent="0.35">
      <c r="A41" s="669" t="s">
        <v>3083</v>
      </c>
      <c r="B41" s="669" t="s">
        <v>471</v>
      </c>
      <c r="C41" s="720" t="s">
        <v>2502</v>
      </c>
      <c r="D41" s="766"/>
      <c r="E41" s="587"/>
      <c r="F41" s="766"/>
      <c r="G41" s="587"/>
    </row>
    <row r="42" spans="1:7" x14ac:dyDescent="0.35">
      <c r="A42" s="669" t="s">
        <v>3084</v>
      </c>
      <c r="B42" s="669" t="s">
        <v>3</v>
      </c>
      <c r="C42" s="720" t="s">
        <v>2502</v>
      </c>
      <c r="D42" s="766"/>
      <c r="E42" s="587"/>
      <c r="F42" s="766"/>
      <c r="G42" s="587"/>
    </row>
    <row r="43" spans="1:7" x14ac:dyDescent="0.35">
      <c r="A43" s="669" t="s">
        <v>3085</v>
      </c>
      <c r="B43" s="669" t="s">
        <v>474</v>
      </c>
      <c r="C43" s="720" t="s">
        <v>2502</v>
      </c>
      <c r="D43" s="766"/>
      <c r="E43" s="587"/>
      <c r="F43" s="766"/>
      <c r="G43" s="587"/>
    </row>
    <row r="44" spans="1:7" x14ac:dyDescent="0.35">
      <c r="A44" s="669" t="s">
        <v>3086</v>
      </c>
      <c r="B44" s="669" t="s">
        <v>476</v>
      </c>
      <c r="C44" s="720" t="s">
        <v>2502</v>
      </c>
      <c r="D44" s="766"/>
      <c r="E44" s="587"/>
      <c r="F44" s="766"/>
      <c r="G44" s="587"/>
    </row>
    <row r="45" spans="1:7" x14ac:dyDescent="0.35">
      <c r="A45" s="669" t="s">
        <v>3087</v>
      </c>
      <c r="B45" s="669" t="s">
        <v>478</v>
      </c>
      <c r="C45" s="720" t="s">
        <v>2502</v>
      </c>
      <c r="D45" s="766"/>
      <c r="E45" s="587"/>
      <c r="F45" s="766"/>
      <c r="G45" s="587"/>
    </row>
    <row r="46" spans="1:7" x14ac:dyDescent="0.35">
      <c r="A46" s="669" t="s">
        <v>3088</v>
      </c>
      <c r="B46" s="669" t="s">
        <v>480</v>
      </c>
      <c r="C46" s="720" t="s">
        <v>2502</v>
      </c>
      <c r="D46" s="766"/>
      <c r="E46" s="587"/>
      <c r="F46" s="766"/>
      <c r="G46" s="587"/>
    </row>
    <row r="47" spans="1:7" x14ac:dyDescent="0.35">
      <c r="A47" s="669" t="s">
        <v>3089</v>
      </c>
      <c r="B47" s="669" t="s">
        <v>482</v>
      </c>
      <c r="C47" s="720" t="s">
        <v>2502</v>
      </c>
      <c r="D47" s="766"/>
      <c r="E47" s="587"/>
      <c r="F47" s="766"/>
      <c r="G47" s="587"/>
    </row>
    <row r="48" spans="1:7" x14ac:dyDescent="0.35">
      <c r="A48" s="669" t="s">
        <v>3090</v>
      </c>
      <c r="B48" s="669" t="s">
        <v>484</v>
      </c>
      <c r="C48" s="720" t="s">
        <v>2502</v>
      </c>
      <c r="D48" s="766"/>
      <c r="E48" s="587"/>
      <c r="F48" s="766"/>
      <c r="G48" s="587"/>
    </row>
    <row r="49" spans="1:7" x14ac:dyDescent="0.35">
      <c r="A49" s="669" t="s">
        <v>3091</v>
      </c>
      <c r="B49" s="669" t="s">
        <v>486</v>
      </c>
      <c r="C49" s="720" t="s">
        <v>2502</v>
      </c>
      <c r="D49" s="766"/>
      <c r="E49" s="587"/>
      <c r="F49" s="766"/>
      <c r="G49" s="587"/>
    </row>
    <row r="50" spans="1:7" x14ac:dyDescent="0.35">
      <c r="A50" s="669" t="s">
        <v>3092</v>
      </c>
      <c r="B50" s="669" t="s">
        <v>488</v>
      </c>
      <c r="C50" s="720" t="s">
        <v>2502</v>
      </c>
      <c r="D50" s="766"/>
      <c r="E50" s="587"/>
      <c r="F50" s="766"/>
      <c r="G50" s="587"/>
    </row>
    <row r="51" spans="1:7" x14ac:dyDescent="0.35">
      <c r="A51" s="669" t="s">
        <v>3093</v>
      </c>
      <c r="B51" s="669" t="s">
        <v>490</v>
      </c>
      <c r="C51" s="720" t="s">
        <v>2502</v>
      </c>
      <c r="D51" s="766"/>
      <c r="E51" s="587"/>
      <c r="F51" s="766"/>
      <c r="G51" s="587"/>
    </row>
    <row r="52" spans="1:7" x14ac:dyDescent="0.35">
      <c r="A52" s="669" t="s">
        <v>3094</v>
      </c>
      <c r="B52" s="669" t="s">
        <v>492</v>
      </c>
      <c r="C52" s="720" t="s">
        <v>2502</v>
      </c>
      <c r="D52" s="766"/>
      <c r="E52" s="587"/>
      <c r="F52" s="766"/>
      <c r="G52" s="587"/>
    </row>
    <row r="53" spans="1:7" x14ac:dyDescent="0.35">
      <c r="A53" s="669" t="s">
        <v>3095</v>
      </c>
      <c r="B53" s="669" t="s">
        <v>6</v>
      </c>
      <c r="C53" s="720" t="s">
        <v>2502</v>
      </c>
      <c r="D53" s="766"/>
      <c r="E53" s="587"/>
      <c r="F53" s="766"/>
      <c r="G53" s="587"/>
    </row>
    <row r="54" spans="1:7" x14ac:dyDescent="0.35">
      <c r="A54" s="669" t="s">
        <v>3096</v>
      </c>
      <c r="B54" s="722" t="s">
        <v>256</v>
      </c>
      <c r="C54" s="765">
        <v>0</v>
      </c>
      <c r="D54" s="766"/>
      <c r="E54" s="587"/>
      <c r="F54" s="766"/>
      <c r="G54" s="587"/>
    </row>
    <row r="55" spans="1:7" x14ac:dyDescent="0.35">
      <c r="A55" s="669" t="s">
        <v>3097</v>
      </c>
      <c r="B55" s="669" t="s">
        <v>498</v>
      </c>
      <c r="C55" s="720" t="s">
        <v>2502</v>
      </c>
      <c r="D55" s="766"/>
      <c r="E55" s="587"/>
      <c r="F55" s="766"/>
      <c r="G55" s="587"/>
    </row>
    <row r="56" spans="1:7" x14ac:dyDescent="0.35">
      <c r="A56" s="669" t="s">
        <v>3098</v>
      </c>
      <c r="B56" s="669" t="s">
        <v>500</v>
      </c>
      <c r="C56" s="720" t="s">
        <v>2502</v>
      </c>
      <c r="D56" s="766"/>
      <c r="E56" s="587"/>
      <c r="F56" s="766"/>
      <c r="G56" s="587"/>
    </row>
    <row r="57" spans="1:7" x14ac:dyDescent="0.35">
      <c r="A57" s="669" t="s">
        <v>3099</v>
      </c>
      <c r="B57" s="669" t="s">
        <v>2</v>
      </c>
      <c r="C57" s="720" t="s">
        <v>2502</v>
      </c>
      <c r="D57" s="766"/>
      <c r="E57" s="587"/>
      <c r="F57" s="766"/>
      <c r="G57" s="587"/>
    </row>
    <row r="58" spans="1:7" x14ac:dyDescent="0.35">
      <c r="A58" s="669" t="s">
        <v>3100</v>
      </c>
      <c r="B58" s="722" t="s">
        <v>85</v>
      </c>
      <c r="C58" s="765">
        <v>0</v>
      </c>
      <c r="D58" s="766"/>
      <c r="E58" s="587"/>
      <c r="F58" s="766"/>
      <c r="G58" s="587"/>
    </row>
    <row r="59" spans="1:7" x14ac:dyDescent="0.35">
      <c r="A59" s="669" t="s">
        <v>3101</v>
      </c>
      <c r="B59" s="702" t="s">
        <v>258</v>
      </c>
      <c r="C59" s="720" t="s">
        <v>2502</v>
      </c>
      <c r="D59" s="766"/>
      <c r="E59" s="587"/>
      <c r="F59" s="766"/>
      <c r="G59" s="587"/>
    </row>
    <row r="60" spans="1:7" x14ac:dyDescent="0.35">
      <c r="A60" s="669" t="s">
        <v>3102</v>
      </c>
      <c r="B60" s="669" t="s">
        <v>495</v>
      </c>
      <c r="C60" s="720" t="s">
        <v>2502</v>
      </c>
      <c r="D60" s="766"/>
      <c r="E60" s="587"/>
      <c r="F60" s="766"/>
      <c r="G60" s="587"/>
    </row>
    <row r="61" spans="1:7" x14ac:dyDescent="0.35">
      <c r="A61" s="669" t="s">
        <v>3103</v>
      </c>
      <c r="B61" s="702" t="s">
        <v>260</v>
      </c>
      <c r="C61" s="720" t="s">
        <v>2502</v>
      </c>
      <c r="D61" s="766"/>
      <c r="E61" s="587"/>
      <c r="F61" s="766"/>
      <c r="G61" s="587"/>
    </row>
    <row r="62" spans="1:7" x14ac:dyDescent="0.35">
      <c r="A62" s="669" t="s">
        <v>3104</v>
      </c>
      <c r="B62" s="702" t="s">
        <v>262</v>
      </c>
      <c r="C62" s="720" t="s">
        <v>2502</v>
      </c>
      <c r="D62" s="766"/>
      <c r="E62" s="587"/>
      <c r="F62" s="766"/>
      <c r="G62" s="587"/>
    </row>
    <row r="63" spans="1:7" x14ac:dyDescent="0.35">
      <c r="A63" s="669" t="s">
        <v>3105</v>
      </c>
      <c r="B63" s="702" t="s">
        <v>12</v>
      </c>
      <c r="C63" s="720" t="s">
        <v>2502</v>
      </c>
      <c r="D63" s="766"/>
      <c r="E63" s="587"/>
      <c r="F63" s="766"/>
      <c r="G63" s="587"/>
    </row>
    <row r="64" spans="1:7" x14ac:dyDescent="0.35">
      <c r="A64" s="669" t="s">
        <v>3106</v>
      </c>
      <c r="B64" s="702" t="s">
        <v>265</v>
      </c>
      <c r="C64" s="720" t="s">
        <v>2502</v>
      </c>
      <c r="D64" s="766"/>
      <c r="E64" s="587"/>
      <c r="F64" s="766"/>
      <c r="G64" s="587"/>
    </row>
    <row r="65" spans="1:7" x14ac:dyDescent="0.35">
      <c r="A65" s="669" t="s">
        <v>3107</v>
      </c>
      <c r="B65" s="702" t="s">
        <v>267</v>
      </c>
      <c r="C65" s="720" t="s">
        <v>2502</v>
      </c>
      <c r="D65" s="766"/>
      <c r="E65" s="587"/>
      <c r="F65" s="766"/>
      <c r="G65" s="587"/>
    </row>
    <row r="66" spans="1:7" x14ac:dyDescent="0.35">
      <c r="A66" s="669" t="s">
        <v>3108</v>
      </c>
      <c r="B66" s="702" t="s">
        <v>269</v>
      </c>
      <c r="C66" s="720" t="s">
        <v>2502</v>
      </c>
      <c r="D66" s="766"/>
      <c r="E66" s="587"/>
      <c r="F66" s="766"/>
      <c r="G66" s="587"/>
    </row>
    <row r="67" spans="1:7" x14ac:dyDescent="0.35">
      <c r="A67" s="669" t="s">
        <v>3109</v>
      </c>
      <c r="B67" s="702" t="s">
        <v>271</v>
      </c>
      <c r="C67" s="720" t="s">
        <v>2502</v>
      </c>
      <c r="D67" s="766"/>
      <c r="E67" s="587"/>
      <c r="F67" s="766"/>
      <c r="G67" s="587"/>
    </row>
    <row r="68" spans="1:7" x14ac:dyDescent="0.35">
      <c r="A68" s="669" t="s">
        <v>3110</v>
      </c>
      <c r="B68" s="702" t="s">
        <v>273</v>
      </c>
      <c r="C68" s="720" t="s">
        <v>2502</v>
      </c>
      <c r="D68" s="766"/>
      <c r="E68" s="587"/>
      <c r="F68" s="766"/>
      <c r="G68" s="587"/>
    </row>
    <row r="69" spans="1:7" x14ac:dyDescent="0.35">
      <c r="A69" s="669" t="s">
        <v>3111</v>
      </c>
      <c r="B69" s="702" t="s">
        <v>85</v>
      </c>
      <c r="C69" s="720" t="s">
        <v>2502</v>
      </c>
      <c r="D69" s="766"/>
      <c r="E69" s="587"/>
      <c r="F69" s="766"/>
      <c r="G69" s="587"/>
    </row>
    <row r="70" spans="1:7" x14ac:dyDescent="0.35">
      <c r="A70" s="669" t="s">
        <v>3112</v>
      </c>
      <c r="B70" s="706" t="s">
        <v>89</v>
      </c>
      <c r="C70" s="720"/>
      <c r="D70" s="587"/>
      <c r="E70" s="587"/>
      <c r="F70" s="587"/>
      <c r="G70" s="587"/>
    </row>
    <row r="71" spans="1:7" x14ac:dyDescent="0.35">
      <c r="A71" s="669" t="s">
        <v>3113</v>
      </c>
      <c r="B71" s="706" t="s">
        <v>89</v>
      </c>
      <c r="C71" s="720"/>
      <c r="D71" s="587"/>
      <c r="E71" s="587"/>
      <c r="F71" s="587"/>
      <c r="G71" s="587"/>
    </row>
    <row r="72" spans="1:7" x14ac:dyDescent="0.35">
      <c r="A72" s="669" t="s">
        <v>3114</v>
      </c>
      <c r="B72" s="706" t="s">
        <v>89</v>
      </c>
      <c r="C72" s="720"/>
      <c r="D72" s="587"/>
      <c r="E72" s="587"/>
      <c r="F72" s="587"/>
      <c r="G72" s="587"/>
    </row>
    <row r="73" spans="1:7" x14ac:dyDescent="0.35">
      <c r="A73" s="669" t="s">
        <v>3115</v>
      </c>
      <c r="B73" s="706" t="s">
        <v>89</v>
      </c>
      <c r="C73" s="720"/>
      <c r="D73" s="587"/>
      <c r="E73" s="587"/>
      <c r="F73" s="587"/>
      <c r="G73" s="587"/>
    </row>
    <row r="74" spans="1:7" x14ac:dyDescent="0.35">
      <c r="A74" s="669" t="s">
        <v>3116</v>
      </c>
      <c r="B74" s="706" t="s">
        <v>89</v>
      </c>
      <c r="C74" s="720"/>
      <c r="D74" s="587"/>
      <c r="E74" s="587"/>
      <c r="F74" s="587"/>
      <c r="G74" s="587"/>
    </row>
    <row r="75" spans="1:7" x14ac:dyDescent="0.35">
      <c r="A75" s="669" t="s">
        <v>3117</v>
      </c>
      <c r="B75" s="706" t="s">
        <v>89</v>
      </c>
      <c r="C75" s="720"/>
      <c r="D75" s="587"/>
      <c r="E75" s="587"/>
      <c r="F75" s="587"/>
      <c r="G75" s="587"/>
    </row>
    <row r="76" spans="1:7" x14ac:dyDescent="0.35">
      <c r="A76" s="669" t="s">
        <v>3118</v>
      </c>
      <c r="B76" s="706" t="s">
        <v>89</v>
      </c>
      <c r="C76" s="720"/>
      <c r="D76" s="587"/>
      <c r="E76" s="587"/>
      <c r="F76" s="587"/>
      <c r="G76" s="587"/>
    </row>
    <row r="77" spans="1:7" x14ac:dyDescent="0.35">
      <c r="A77" s="669" t="s">
        <v>3119</v>
      </c>
      <c r="B77" s="706" t="s">
        <v>89</v>
      </c>
      <c r="C77" s="720"/>
      <c r="D77" s="587"/>
      <c r="E77" s="587"/>
      <c r="F77" s="587"/>
      <c r="G77" s="587"/>
    </row>
    <row r="78" spans="1:7" x14ac:dyDescent="0.35">
      <c r="A78" s="669" t="s">
        <v>3120</v>
      </c>
      <c r="B78" s="706" t="s">
        <v>89</v>
      </c>
      <c r="C78" s="720"/>
      <c r="D78" s="587"/>
      <c r="E78" s="587"/>
      <c r="F78" s="587"/>
      <c r="G78" s="587"/>
    </row>
    <row r="79" spans="1:7" x14ac:dyDescent="0.35">
      <c r="A79" s="669" t="s">
        <v>3121</v>
      </c>
      <c r="B79" s="706" t="s">
        <v>89</v>
      </c>
      <c r="C79" s="720"/>
      <c r="D79" s="587"/>
      <c r="E79" s="587"/>
      <c r="F79" s="587"/>
      <c r="G79" s="587"/>
    </row>
    <row r="80" spans="1:7" x14ac:dyDescent="0.35">
      <c r="A80" s="689"/>
      <c r="B80" s="761" t="s">
        <v>3122</v>
      </c>
      <c r="C80" s="689" t="s">
        <v>1638</v>
      </c>
      <c r="D80" s="689"/>
      <c r="E80" s="762"/>
      <c r="F80" s="763"/>
      <c r="G80" s="763"/>
    </row>
    <row r="81" spans="1:7" x14ac:dyDescent="0.35">
      <c r="A81" s="669" t="s">
        <v>3123</v>
      </c>
      <c r="B81" s="669" t="s">
        <v>556</v>
      </c>
      <c r="C81" s="720" t="s">
        <v>2502</v>
      </c>
      <c r="D81" s="587"/>
      <c r="E81" s="672"/>
      <c r="F81" s="587"/>
      <c r="G81" s="672"/>
    </row>
    <row r="82" spans="1:7" x14ac:dyDescent="0.35">
      <c r="A82" s="669" t="s">
        <v>3124</v>
      </c>
      <c r="B82" s="669" t="s">
        <v>558</v>
      </c>
      <c r="C82" s="720" t="s">
        <v>2502</v>
      </c>
      <c r="D82" s="587"/>
      <c r="E82" s="672"/>
      <c r="F82" s="587"/>
      <c r="G82" s="672"/>
    </row>
    <row r="83" spans="1:7" x14ac:dyDescent="0.35">
      <c r="A83" s="669" t="s">
        <v>3125</v>
      </c>
      <c r="B83" s="669" t="s">
        <v>85</v>
      </c>
      <c r="C83" s="720" t="s">
        <v>2502</v>
      </c>
      <c r="D83" s="587"/>
      <c r="E83" s="672"/>
      <c r="F83" s="587"/>
      <c r="G83" s="672"/>
    </row>
    <row r="84" spans="1:7" x14ac:dyDescent="0.35">
      <c r="A84" s="669" t="s">
        <v>3126</v>
      </c>
      <c r="B84" s="587"/>
      <c r="C84" s="755"/>
      <c r="D84" s="587"/>
      <c r="E84" s="672"/>
      <c r="F84" s="587"/>
      <c r="G84" s="672"/>
    </row>
    <row r="85" spans="1:7" x14ac:dyDescent="0.35">
      <c r="A85" s="669" t="s">
        <v>3127</v>
      </c>
      <c r="B85" s="587"/>
      <c r="C85" s="755"/>
      <c r="D85" s="587"/>
      <c r="E85" s="672"/>
      <c r="F85" s="587"/>
      <c r="G85" s="672"/>
    </row>
    <row r="86" spans="1:7" x14ac:dyDescent="0.35">
      <c r="A86" s="669" t="s">
        <v>3128</v>
      </c>
      <c r="B86" s="587"/>
      <c r="C86" s="755"/>
      <c r="D86" s="587"/>
      <c r="E86" s="672"/>
      <c r="F86" s="587"/>
      <c r="G86" s="672"/>
    </row>
    <row r="87" spans="1:7" x14ac:dyDescent="0.35">
      <c r="A87" s="669" t="s">
        <v>3129</v>
      </c>
      <c r="B87" s="587"/>
      <c r="C87" s="755"/>
      <c r="D87" s="587"/>
      <c r="E87" s="672"/>
      <c r="F87" s="587"/>
      <c r="G87" s="672"/>
    </row>
    <row r="88" spans="1:7" x14ac:dyDescent="0.35">
      <c r="A88" s="669" t="s">
        <v>3130</v>
      </c>
      <c r="B88" s="587"/>
      <c r="C88" s="755"/>
      <c r="D88" s="587"/>
      <c r="E88" s="672"/>
      <c r="F88" s="587"/>
      <c r="G88" s="672"/>
    </row>
    <row r="89" spans="1:7" x14ac:dyDescent="0.35">
      <c r="A89" s="669" t="s">
        <v>3131</v>
      </c>
      <c r="B89" s="587"/>
      <c r="C89" s="755"/>
      <c r="D89" s="587"/>
      <c r="E89" s="672"/>
      <c r="F89" s="587"/>
      <c r="G89" s="672"/>
    </row>
    <row r="90" spans="1:7" x14ac:dyDescent="0.35">
      <c r="A90" s="689"/>
      <c r="B90" s="761" t="s">
        <v>3132</v>
      </c>
      <c r="C90" s="689" t="s">
        <v>1638</v>
      </c>
      <c r="D90" s="689"/>
      <c r="E90" s="762"/>
      <c r="F90" s="763"/>
      <c r="G90" s="763"/>
    </row>
    <row r="91" spans="1:7" x14ac:dyDescent="0.35">
      <c r="A91" s="669" t="s">
        <v>3133</v>
      </c>
      <c r="B91" s="669" t="s">
        <v>568</v>
      </c>
      <c r="C91" s="720" t="s">
        <v>2502</v>
      </c>
      <c r="D91" s="587"/>
      <c r="E91" s="672"/>
      <c r="F91" s="587"/>
      <c r="G91" s="672"/>
    </row>
    <row r="92" spans="1:7" x14ac:dyDescent="0.35">
      <c r="A92" s="669" t="s">
        <v>3134</v>
      </c>
      <c r="B92" s="669" t="s">
        <v>570</v>
      </c>
      <c r="C92" s="720" t="s">
        <v>2502</v>
      </c>
      <c r="D92" s="587"/>
      <c r="E92" s="672"/>
      <c r="F92" s="587"/>
      <c r="G92" s="672"/>
    </row>
    <row r="93" spans="1:7" x14ac:dyDescent="0.35">
      <c r="A93" s="669" t="s">
        <v>3135</v>
      </c>
      <c r="B93" s="669" t="s">
        <v>85</v>
      </c>
      <c r="C93" s="720" t="s">
        <v>2502</v>
      </c>
      <c r="D93" s="587"/>
      <c r="E93" s="672"/>
      <c r="F93" s="587"/>
      <c r="G93" s="672"/>
    </row>
    <row r="94" spans="1:7" x14ac:dyDescent="0.35">
      <c r="A94" s="669" t="s">
        <v>3136</v>
      </c>
      <c r="B94" s="587"/>
      <c r="C94" s="755"/>
      <c r="D94" s="587"/>
      <c r="E94" s="672"/>
      <c r="F94" s="587"/>
      <c r="G94" s="672"/>
    </row>
    <row r="95" spans="1:7" x14ac:dyDescent="0.35">
      <c r="A95" s="669" t="s">
        <v>3137</v>
      </c>
      <c r="B95" s="587"/>
      <c r="C95" s="755"/>
      <c r="D95" s="587"/>
      <c r="E95" s="672"/>
      <c r="F95" s="587"/>
      <c r="G95" s="672"/>
    </row>
    <row r="96" spans="1:7" x14ac:dyDescent="0.35">
      <c r="A96" s="669" t="s">
        <v>3138</v>
      </c>
      <c r="B96" s="587"/>
      <c r="C96" s="755"/>
      <c r="D96" s="587"/>
      <c r="E96" s="672"/>
      <c r="F96" s="587"/>
      <c r="G96" s="672"/>
    </row>
    <row r="97" spans="1:7" x14ac:dyDescent="0.35">
      <c r="A97" s="669" t="s">
        <v>3139</v>
      </c>
      <c r="B97" s="587"/>
      <c r="C97" s="755"/>
      <c r="D97" s="587"/>
      <c r="E97" s="672"/>
      <c r="F97" s="587"/>
      <c r="G97" s="672"/>
    </row>
    <row r="98" spans="1:7" x14ac:dyDescent="0.35">
      <c r="A98" s="669" t="s">
        <v>3140</v>
      </c>
      <c r="B98" s="587"/>
      <c r="C98" s="755"/>
      <c r="D98" s="587"/>
      <c r="E98" s="672"/>
      <c r="F98" s="587"/>
      <c r="G98" s="672"/>
    </row>
    <row r="99" spans="1:7" x14ac:dyDescent="0.35">
      <c r="A99" s="669" t="s">
        <v>3141</v>
      </c>
      <c r="B99" s="587"/>
      <c r="C99" s="755"/>
      <c r="D99" s="587"/>
      <c r="E99" s="672"/>
      <c r="F99" s="587"/>
      <c r="G99" s="672"/>
    </row>
    <row r="100" spans="1:7" x14ac:dyDescent="0.35">
      <c r="A100" s="689"/>
      <c r="B100" s="761" t="s">
        <v>3142</v>
      </c>
      <c r="C100" s="689" t="s">
        <v>1638</v>
      </c>
      <c r="D100" s="689"/>
      <c r="E100" s="762"/>
      <c r="F100" s="763"/>
      <c r="G100" s="763"/>
    </row>
    <row r="101" spans="1:7" x14ac:dyDescent="0.35">
      <c r="A101" s="669" t="s">
        <v>3143</v>
      </c>
      <c r="B101" s="727" t="s">
        <v>580</v>
      </c>
      <c r="C101" s="720" t="s">
        <v>2502</v>
      </c>
      <c r="D101" s="587"/>
      <c r="E101" s="672"/>
      <c r="F101" s="587"/>
      <c r="G101" s="672"/>
    </row>
    <row r="102" spans="1:7" x14ac:dyDescent="0.35">
      <c r="A102" s="669" t="s">
        <v>3144</v>
      </c>
      <c r="B102" s="727" t="s">
        <v>3326</v>
      </c>
      <c r="C102" s="720" t="s">
        <v>2502</v>
      </c>
      <c r="D102" s="587"/>
      <c r="E102" s="672"/>
      <c r="F102" s="587"/>
      <c r="G102" s="672"/>
    </row>
    <row r="103" spans="1:7" x14ac:dyDescent="0.35">
      <c r="A103" s="669" t="s">
        <v>3145</v>
      </c>
      <c r="B103" s="727" t="s">
        <v>3327</v>
      </c>
      <c r="C103" s="720" t="s">
        <v>2502</v>
      </c>
      <c r="D103" s="587"/>
      <c r="E103" s="587"/>
      <c r="F103" s="587"/>
      <c r="G103" s="672"/>
    </row>
    <row r="104" spans="1:7" x14ac:dyDescent="0.35">
      <c r="A104" s="669" t="s">
        <v>3146</v>
      </c>
      <c r="B104" s="727" t="s">
        <v>3328</v>
      </c>
      <c r="C104" s="720" t="s">
        <v>2502</v>
      </c>
      <c r="D104" s="587"/>
      <c r="E104" s="587"/>
      <c r="F104" s="587"/>
      <c r="G104" s="672"/>
    </row>
    <row r="105" spans="1:7" x14ac:dyDescent="0.35">
      <c r="A105" s="669" t="s">
        <v>3147</v>
      </c>
      <c r="B105" s="727" t="s">
        <v>3329</v>
      </c>
      <c r="C105" s="720" t="s">
        <v>2502</v>
      </c>
      <c r="D105" s="587"/>
      <c r="E105" s="587"/>
      <c r="F105" s="587"/>
      <c r="G105" s="672"/>
    </row>
    <row r="106" spans="1:7" x14ac:dyDescent="0.35">
      <c r="A106" s="669" t="s">
        <v>3148</v>
      </c>
      <c r="B106" s="767"/>
      <c r="C106" s="755"/>
      <c r="D106" s="587"/>
      <c r="E106" s="587"/>
      <c r="F106" s="587"/>
      <c r="G106" s="672"/>
    </row>
    <row r="107" spans="1:7" x14ac:dyDescent="0.35">
      <c r="A107" s="669" t="s">
        <v>3149</v>
      </c>
      <c r="B107" s="767"/>
      <c r="C107" s="755"/>
      <c r="D107" s="587"/>
      <c r="E107" s="587"/>
      <c r="F107" s="587"/>
      <c r="G107" s="672"/>
    </row>
    <row r="108" spans="1:7" x14ac:dyDescent="0.35">
      <c r="A108" s="669" t="s">
        <v>3150</v>
      </c>
      <c r="B108" s="767"/>
      <c r="C108" s="755"/>
      <c r="D108" s="587"/>
      <c r="E108" s="587"/>
      <c r="F108" s="587"/>
      <c r="G108" s="672"/>
    </row>
    <row r="109" spans="1:7" x14ac:dyDescent="0.35">
      <c r="A109" s="669" t="s">
        <v>3151</v>
      </c>
      <c r="B109" s="767"/>
      <c r="C109" s="755"/>
      <c r="D109" s="587"/>
      <c r="E109" s="587"/>
      <c r="F109" s="587"/>
      <c r="G109" s="672"/>
    </row>
    <row r="110" spans="1:7" x14ac:dyDescent="0.35">
      <c r="A110" s="689"/>
      <c r="B110" s="689" t="s">
        <v>3152</v>
      </c>
      <c r="C110" s="689" t="s">
        <v>1638</v>
      </c>
      <c r="D110" s="689"/>
      <c r="E110" s="762"/>
      <c r="F110" s="763"/>
      <c r="G110" s="763"/>
    </row>
    <row r="111" spans="1:7" x14ac:dyDescent="0.35">
      <c r="A111" s="669" t="s">
        <v>3153</v>
      </c>
      <c r="B111" s="669" t="s">
        <v>595</v>
      </c>
      <c r="C111" s="720" t="s">
        <v>2502</v>
      </c>
      <c r="D111" s="587"/>
      <c r="E111" s="672"/>
      <c r="F111" s="587"/>
      <c r="G111" s="672"/>
    </row>
    <row r="112" spans="1:7" x14ac:dyDescent="0.35">
      <c r="A112" s="669" t="s">
        <v>3154</v>
      </c>
      <c r="B112" s="768" t="s">
        <v>2687</v>
      </c>
      <c r="C112" s="720" t="s">
        <v>2502</v>
      </c>
      <c r="D112" s="587"/>
      <c r="E112" s="672"/>
      <c r="F112" s="587"/>
      <c r="G112" s="672"/>
    </row>
    <row r="113" spans="1:7" x14ac:dyDescent="0.35">
      <c r="A113" s="669" t="s">
        <v>3155</v>
      </c>
      <c r="B113" s="587"/>
      <c r="C113" s="720"/>
      <c r="D113" s="587"/>
      <c r="E113" s="672"/>
      <c r="F113" s="587"/>
      <c r="G113" s="672"/>
    </row>
    <row r="114" spans="1:7" x14ac:dyDescent="0.35">
      <c r="A114" s="669" t="s">
        <v>3156</v>
      </c>
      <c r="B114" s="587"/>
      <c r="C114" s="755"/>
      <c r="D114" s="587"/>
      <c r="E114" s="672"/>
      <c r="F114" s="587"/>
      <c r="G114" s="672"/>
    </row>
    <row r="115" spans="1:7" x14ac:dyDescent="0.35">
      <c r="A115" s="669" t="s">
        <v>3157</v>
      </c>
      <c r="B115" s="587"/>
      <c r="C115" s="755"/>
      <c r="D115" s="587"/>
      <c r="E115" s="672"/>
      <c r="F115" s="587"/>
      <c r="G115" s="672"/>
    </row>
    <row r="116" spans="1:7" ht="29" x14ac:dyDescent="0.35">
      <c r="A116" s="689"/>
      <c r="B116" s="761" t="s">
        <v>3158</v>
      </c>
      <c r="C116" s="689" t="s">
        <v>601</v>
      </c>
      <c r="D116" s="689" t="s">
        <v>602</v>
      </c>
      <c r="E116" s="762"/>
      <c r="F116" s="689" t="s">
        <v>1638</v>
      </c>
      <c r="G116" s="689" t="s">
        <v>603</v>
      </c>
    </row>
    <row r="117" spans="1:7" x14ac:dyDescent="0.35">
      <c r="A117" s="669" t="s">
        <v>3159</v>
      </c>
      <c r="B117" s="702" t="s">
        <v>605</v>
      </c>
      <c r="C117" s="707" t="s">
        <v>2502</v>
      </c>
      <c r="D117" s="737"/>
      <c r="E117" s="737"/>
      <c r="F117" s="690"/>
      <c r="G117" s="690"/>
    </row>
    <row r="118" spans="1:7" x14ac:dyDescent="0.35">
      <c r="A118" s="737"/>
      <c r="B118" s="738"/>
      <c r="C118" s="737"/>
      <c r="D118" s="737"/>
      <c r="E118" s="737"/>
      <c r="F118" s="690"/>
      <c r="G118" s="690"/>
    </row>
    <row r="119" spans="1:7" x14ac:dyDescent="0.35">
      <c r="A119" s="587"/>
      <c r="B119" s="702" t="s">
        <v>606</v>
      </c>
      <c r="C119" s="737"/>
      <c r="D119" s="737"/>
      <c r="E119" s="737"/>
      <c r="F119" s="690"/>
      <c r="G119" s="690"/>
    </row>
    <row r="120" spans="1:7" x14ac:dyDescent="0.35">
      <c r="A120" s="669" t="s">
        <v>3160</v>
      </c>
      <c r="B120" s="705" t="s">
        <v>2501</v>
      </c>
      <c r="C120" s="707" t="s">
        <v>2502</v>
      </c>
      <c r="D120" s="739" t="s">
        <v>2502</v>
      </c>
      <c r="E120" s="737"/>
      <c r="F120" s="701" t="s">
        <v>1504</v>
      </c>
      <c r="G120" s="701" t="s">
        <v>1504</v>
      </c>
    </row>
    <row r="121" spans="1:7" x14ac:dyDescent="0.35">
      <c r="A121" s="669" t="s">
        <v>3161</v>
      </c>
      <c r="B121" s="705" t="s">
        <v>2501</v>
      </c>
      <c r="C121" s="707" t="s">
        <v>2502</v>
      </c>
      <c r="D121" s="739" t="s">
        <v>2502</v>
      </c>
      <c r="E121" s="737"/>
      <c r="F121" s="701" t="s">
        <v>1504</v>
      </c>
      <c r="G121" s="701" t="s">
        <v>1504</v>
      </c>
    </row>
    <row r="122" spans="1:7" x14ac:dyDescent="0.35">
      <c r="A122" s="669" t="s">
        <v>3162</v>
      </c>
      <c r="B122" s="705" t="s">
        <v>2501</v>
      </c>
      <c r="C122" s="707" t="s">
        <v>2502</v>
      </c>
      <c r="D122" s="739" t="s">
        <v>2502</v>
      </c>
      <c r="E122" s="737"/>
      <c r="F122" s="701" t="s">
        <v>1504</v>
      </c>
      <c r="G122" s="701" t="s">
        <v>1504</v>
      </c>
    </row>
    <row r="123" spans="1:7" x14ac:dyDescent="0.35">
      <c r="A123" s="669" t="s">
        <v>3163</v>
      </c>
      <c r="B123" s="705" t="s">
        <v>2501</v>
      </c>
      <c r="C123" s="707" t="s">
        <v>2502</v>
      </c>
      <c r="D123" s="739" t="s">
        <v>2502</v>
      </c>
      <c r="E123" s="737"/>
      <c r="F123" s="701" t="s">
        <v>1504</v>
      </c>
      <c r="G123" s="701" t="s">
        <v>1504</v>
      </c>
    </row>
    <row r="124" spans="1:7" x14ac:dyDescent="0.35">
      <c r="A124" s="669" t="s">
        <v>3164</v>
      </c>
      <c r="B124" s="705" t="s">
        <v>2501</v>
      </c>
      <c r="C124" s="707" t="s">
        <v>2502</v>
      </c>
      <c r="D124" s="739" t="s">
        <v>2502</v>
      </c>
      <c r="E124" s="737"/>
      <c r="F124" s="701" t="s">
        <v>1504</v>
      </c>
      <c r="G124" s="701" t="s">
        <v>1504</v>
      </c>
    </row>
    <row r="125" spans="1:7" x14ac:dyDescent="0.35">
      <c r="A125" s="669" t="s">
        <v>3165</v>
      </c>
      <c r="B125" s="705" t="s">
        <v>2501</v>
      </c>
      <c r="C125" s="707" t="s">
        <v>2502</v>
      </c>
      <c r="D125" s="739" t="s">
        <v>2502</v>
      </c>
      <c r="E125" s="737"/>
      <c r="F125" s="701" t="s">
        <v>1504</v>
      </c>
      <c r="G125" s="701" t="s">
        <v>1504</v>
      </c>
    </row>
    <row r="126" spans="1:7" x14ac:dyDescent="0.35">
      <c r="A126" s="669" t="s">
        <v>3166</v>
      </c>
      <c r="B126" s="705" t="s">
        <v>2501</v>
      </c>
      <c r="C126" s="707" t="s">
        <v>2502</v>
      </c>
      <c r="D126" s="739" t="s">
        <v>2502</v>
      </c>
      <c r="E126" s="737"/>
      <c r="F126" s="701" t="s">
        <v>1504</v>
      </c>
      <c r="G126" s="701" t="s">
        <v>1504</v>
      </c>
    </row>
    <row r="127" spans="1:7" x14ac:dyDescent="0.35">
      <c r="A127" s="669" t="s">
        <v>3167</v>
      </c>
      <c r="B127" s="705" t="s">
        <v>2501</v>
      </c>
      <c r="C127" s="707" t="s">
        <v>2502</v>
      </c>
      <c r="D127" s="739" t="s">
        <v>2502</v>
      </c>
      <c r="E127" s="737"/>
      <c r="F127" s="701" t="s">
        <v>1504</v>
      </c>
      <c r="G127" s="701" t="s">
        <v>1504</v>
      </c>
    </row>
    <row r="128" spans="1:7" x14ac:dyDescent="0.35">
      <c r="A128" s="669" t="s">
        <v>3168</v>
      </c>
      <c r="B128" s="705" t="s">
        <v>2501</v>
      </c>
      <c r="C128" s="707" t="s">
        <v>2502</v>
      </c>
      <c r="D128" s="739" t="s">
        <v>2502</v>
      </c>
      <c r="E128" s="737"/>
      <c r="F128" s="701" t="s">
        <v>1504</v>
      </c>
      <c r="G128" s="701" t="s">
        <v>1504</v>
      </c>
    </row>
    <row r="129" spans="1:7" x14ac:dyDescent="0.35">
      <c r="A129" s="669" t="s">
        <v>3169</v>
      </c>
      <c r="B129" s="705" t="s">
        <v>2501</v>
      </c>
      <c r="C129" s="707" t="s">
        <v>2502</v>
      </c>
      <c r="D129" s="739" t="s">
        <v>2502</v>
      </c>
      <c r="E129" s="660"/>
      <c r="F129" s="701" t="s">
        <v>1504</v>
      </c>
      <c r="G129" s="701" t="s">
        <v>1504</v>
      </c>
    </row>
    <row r="130" spans="1:7" x14ac:dyDescent="0.35">
      <c r="A130" s="669" t="s">
        <v>3170</v>
      </c>
      <c r="B130" s="705" t="s">
        <v>2501</v>
      </c>
      <c r="C130" s="707" t="s">
        <v>2502</v>
      </c>
      <c r="D130" s="739" t="s">
        <v>2502</v>
      </c>
      <c r="E130" s="660"/>
      <c r="F130" s="701" t="s">
        <v>1504</v>
      </c>
      <c r="G130" s="701" t="s">
        <v>1504</v>
      </c>
    </row>
    <row r="131" spans="1:7" x14ac:dyDescent="0.35">
      <c r="A131" s="669" t="s">
        <v>3171</v>
      </c>
      <c r="B131" s="705" t="s">
        <v>2501</v>
      </c>
      <c r="C131" s="707" t="s">
        <v>2502</v>
      </c>
      <c r="D131" s="739" t="s">
        <v>2502</v>
      </c>
      <c r="E131" s="660"/>
      <c r="F131" s="701" t="s">
        <v>1504</v>
      </c>
      <c r="G131" s="701" t="s">
        <v>1504</v>
      </c>
    </row>
    <row r="132" spans="1:7" x14ac:dyDescent="0.35">
      <c r="A132" s="669" t="s">
        <v>3172</v>
      </c>
      <c r="B132" s="705" t="s">
        <v>2501</v>
      </c>
      <c r="C132" s="707" t="s">
        <v>2502</v>
      </c>
      <c r="D132" s="739" t="s">
        <v>2502</v>
      </c>
      <c r="E132" s="660"/>
      <c r="F132" s="701" t="s">
        <v>1504</v>
      </c>
      <c r="G132" s="701" t="s">
        <v>1504</v>
      </c>
    </row>
    <row r="133" spans="1:7" x14ac:dyDescent="0.35">
      <c r="A133" s="669" t="s">
        <v>3173</v>
      </c>
      <c r="B133" s="705" t="s">
        <v>2501</v>
      </c>
      <c r="C133" s="707" t="s">
        <v>2502</v>
      </c>
      <c r="D133" s="739" t="s">
        <v>2502</v>
      </c>
      <c r="E133" s="660"/>
      <c r="F133" s="701" t="s">
        <v>1504</v>
      </c>
      <c r="G133" s="701" t="s">
        <v>1504</v>
      </c>
    </row>
    <row r="134" spans="1:7" x14ac:dyDescent="0.35">
      <c r="A134" s="669" t="s">
        <v>3174</v>
      </c>
      <c r="B134" s="705" t="s">
        <v>2501</v>
      </c>
      <c r="C134" s="707" t="s">
        <v>2502</v>
      </c>
      <c r="D134" s="739" t="s">
        <v>2502</v>
      </c>
      <c r="E134" s="660"/>
      <c r="F134" s="701" t="s">
        <v>1504</v>
      </c>
      <c r="G134" s="701" t="s">
        <v>1504</v>
      </c>
    </row>
    <row r="135" spans="1:7" x14ac:dyDescent="0.35">
      <c r="A135" s="669" t="s">
        <v>3175</v>
      </c>
      <c r="B135" s="705" t="s">
        <v>2501</v>
      </c>
      <c r="C135" s="707" t="s">
        <v>2502</v>
      </c>
      <c r="D135" s="739" t="s">
        <v>2502</v>
      </c>
      <c r="E135" s="587"/>
      <c r="F135" s="701" t="s">
        <v>1504</v>
      </c>
      <c r="G135" s="701" t="s">
        <v>1504</v>
      </c>
    </row>
    <row r="136" spans="1:7" x14ac:dyDescent="0.35">
      <c r="A136" s="669" t="s">
        <v>3176</v>
      </c>
      <c r="B136" s="705" t="s">
        <v>2501</v>
      </c>
      <c r="C136" s="707" t="s">
        <v>2502</v>
      </c>
      <c r="D136" s="739" t="s">
        <v>2502</v>
      </c>
      <c r="E136" s="769"/>
      <c r="F136" s="701" t="s">
        <v>1504</v>
      </c>
      <c r="G136" s="701" t="s">
        <v>1504</v>
      </c>
    </row>
    <row r="137" spans="1:7" x14ac:dyDescent="0.35">
      <c r="A137" s="669" t="s">
        <v>3177</v>
      </c>
      <c r="B137" s="705" t="s">
        <v>2501</v>
      </c>
      <c r="C137" s="707" t="s">
        <v>2502</v>
      </c>
      <c r="D137" s="739" t="s">
        <v>2502</v>
      </c>
      <c r="E137" s="769"/>
      <c r="F137" s="701" t="s">
        <v>1504</v>
      </c>
      <c r="G137" s="701" t="s">
        <v>1504</v>
      </c>
    </row>
    <row r="138" spans="1:7" x14ac:dyDescent="0.35">
      <c r="A138" s="669" t="s">
        <v>3178</v>
      </c>
      <c r="B138" s="705" t="s">
        <v>2501</v>
      </c>
      <c r="C138" s="707" t="s">
        <v>2502</v>
      </c>
      <c r="D138" s="739" t="s">
        <v>2502</v>
      </c>
      <c r="E138" s="769"/>
      <c r="F138" s="701" t="s">
        <v>1504</v>
      </c>
      <c r="G138" s="701" t="s">
        <v>1504</v>
      </c>
    </row>
    <row r="139" spans="1:7" x14ac:dyDescent="0.35">
      <c r="A139" s="669" t="s">
        <v>3179</v>
      </c>
      <c r="B139" s="705" t="s">
        <v>2501</v>
      </c>
      <c r="C139" s="707" t="s">
        <v>2502</v>
      </c>
      <c r="D139" s="739" t="s">
        <v>2502</v>
      </c>
      <c r="E139" s="769"/>
      <c r="F139" s="701" t="s">
        <v>1504</v>
      </c>
      <c r="G139" s="701" t="s">
        <v>1504</v>
      </c>
    </row>
    <row r="140" spans="1:7" x14ac:dyDescent="0.35">
      <c r="A140" s="669" t="s">
        <v>3180</v>
      </c>
      <c r="B140" s="705" t="s">
        <v>2501</v>
      </c>
      <c r="C140" s="707" t="s">
        <v>2502</v>
      </c>
      <c r="D140" s="739" t="s">
        <v>2502</v>
      </c>
      <c r="E140" s="769"/>
      <c r="F140" s="701" t="s">
        <v>1504</v>
      </c>
      <c r="G140" s="701" t="s">
        <v>1504</v>
      </c>
    </row>
    <row r="141" spans="1:7" x14ac:dyDescent="0.35">
      <c r="A141" s="669" t="s">
        <v>3181</v>
      </c>
      <c r="B141" s="705" t="s">
        <v>2501</v>
      </c>
      <c r="C141" s="707" t="s">
        <v>2502</v>
      </c>
      <c r="D141" s="739" t="s">
        <v>2502</v>
      </c>
      <c r="E141" s="769"/>
      <c r="F141" s="701" t="s">
        <v>1504</v>
      </c>
      <c r="G141" s="701" t="s">
        <v>1504</v>
      </c>
    </row>
    <row r="142" spans="1:7" x14ac:dyDescent="0.35">
      <c r="A142" s="669" t="s">
        <v>3182</v>
      </c>
      <c r="B142" s="705" t="s">
        <v>2501</v>
      </c>
      <c r="C142" s="707" t="s">
        <v>2502</v>
      </c>
      <c r="D142" s="739" t="s">
        <v>2502</v>
      </c>
      <c r="E142" s="769"/>
      <c r="F142" s="701" t="s">
        <v>1504</v>
      </c>
      <c r="G142" s="701" t="s">
        <v>1504</v>
      </c>
    </row>
    <row r="143" spans="1:7" x14ac:dyDescent="0.35">
      <c r="A143" s="669" t="s">
        <v>3183</v>
      </c>
      <c r="B143" s="705" t="s">
        <v>2501</v>
      </c>
      <c r="C143" s="707" t="s">
        <v>2502</v>
      </c>
      <c r="D143" s="739" t="s">
        <v>2502</v>
      </c>
      <c r="E143" s="769"/>
      <c r="F143" s="701" t="s">
        <v>1504</v>
      </c>
      <c r="G143" s="701" t="s">
        <v>1504</v>
      </c>
    </row>
    <row r="144" spans="1:7" x14ac:dyDescent="0.35">
      <c r="A144" s="669" t="s">
        <v>3184</v>
      </c>
      <c r="B144" s="741" t="s">
        <v>87</v>
      </c>
      <c r="C144" s="674">
        <v>0</v>
      </c>
      <c r="D144" s="703">
        <v>0</v>
      </c>
      <c r="E144" s="769"/>
      <c r="F144" s="770">
        <v>0</v>
      </c>
      <c r="G144" s="770">
        <v>0</v>
      </c>
    </row>
    <row r="145" spans="1:7" ht="29" x14ac:dyDescent="0.35">
      <c r="A145" s="689"/>
      <c r="B145" s="761" t="s">
        <v>3185</v>
      </c>
      <c r="C145" s="689" t="s">
        <v>601</v>
      </c>
      <c r="D145" s="689" t="s">
        <v>602</v>
      </c>
      <c r="E145" s="762"/>
      <c r="F145" s="689" t="s">
        <v>1638</v>
      </c>
      <c r="G145" s="689" t="s">
        <v>603</v>
      </c>
    </row>
    <row r="146" spans="1:7" x14ac:dyDescent="0.35">
      <c r="A146" s="669" t="s">
        <v>3186</v>
      </c>
      <c r="B146" s="669" t="s">
        <v>634</v>
      </c>
      <c r="C146" s="720" t="s">
        <v>2502</v>
      </c>
      <c r="D146" s="671"/>
      <c r="E146" s="587"/>
      <c r="F146" s="671"/>
      <c r="G146" s="671"/>
    </row>
    <row r="147" spans="1:7" x14ac:dyDescent="0.35">
      <c r="A147" s="587"/>
      <c r="B147" s="587"/>
      <c r="C147" s="671"/>
      <c r="D147" s="671"/>
      <c r="E147" s="587"/>
      <c r="F147" s="671"/>
      <c r="G147" s="671"/>
    </row>
    <row r="148" spans="1:7" x14ac:dyDescent="0.35">
      <c r="A148" s="587"/>
      <c r="B148" s="702" t="s">
        <v>635</v>
      </c>
      <c r="C148" s="671"/>
      <c r="D148" s="671"/>
      <c r="E148" s="587"/>
      <c r="F148" s="587"/>
      <c r="G148" s="587"/>
    </row>
    <row r="149" spans="1:7" x14ac:dyDescent="0.35">
      <c r="A149" s="669" t="s">
        <v>3187</v>
      </c>
      <c r="B149" s="669" t="s">
        <v>637</v>
      </c>
      <c r="C149" s="707" t="s">
        <v>2502</v>
      </c>
      <c r="D149" s="739" t="s">
        <v>2502</v>
      </c>
      <c r="E149" s="587"/>
      <c r="F149" s="701" t="s">
        <v>1504</v>
      </c>
      <c r="G149" s="701" t="s">
        <v>1504</v>
      </c>
    </row>
    <row r="150" spans="1:7" x14ac:dyDescent="0.35">
      <c r="A150" s="669" t="s">
        <v>3188</v>
      </c>
      <c r="B150" s="669" t="s">
        <v>639</v>
      </c>
      <c r="C150" s="707" t="s">
        <v>2502</v>
      </c>
      <c r="D150" s="739" t="s">
        <v>2502</v>
      </c>
      <c r="E150" s="587"/>
      <c r="F150" s="701" t="s">
        <v>1504</v>
      </c>
      <c r="G150" s="701" t="s">
        <v>1504</v>
      </c>
    </row>
    <row r="151" spans="1:7" x14ac:dyDescent="0.35">
      <c r="A151" s="669" t="s">
        <v>3189</v>
      </c>
      <c r="B151" s="669" t="s">
        <v>641</v>
      </c>
      <c r="C151" s="707" t="s">
        <v>2502</v>
      </c>
      <c r="D151" s="739" t="s">
        <v>2502</v>
      </c>
      <c r="E151" s="587"/>
      <c r="F151" s="701" t="s">
        <v>1504</v>
      </c>
      <c r="G151" s="701" t="s">
        <v>1504</v>
      </c>
    </row>
    <row r="152" spans="1:7" x14ac:dyDescent="0.35">
      <c r="A152" s="669" t="s">
        <v>3190</v>
      </c>
      <c r="B152" s="669" t="s">
        <v>643</v>
      </c>
      <c r="C152" s="707" t="s">
        <v>2502</v>
      </c>
      <c r="D152" s="739" t="s">
        <v>2502</v>
      </c>
      <c r="E152" s="587"/>
      <c r="F152" s="701" t="s">
        <v>1504</v>
      </c>
      <c r="G152" s="701" t="s">
        <v>1504</v>
      </c>
    </row>
    <row r="153" spans="1:7" x14ac:dyDescent="0.35">
      <c r="A153" s="669" t="s">
        <v>3191</v>
      </c>
      <c r="B153" s="669" t="s">
        <v>645</v>
      </c>
      <c r="C153" s="707" t="s">
        <v>2502</v>
      </c>
      <c r="D153" s="739" t="s">
        <v>2502</v>
      </c>
      <c r="E153" s="587"/>
      <c r="F153" s="701" t="s">
        <v>1504</v>
      </c>
      <c r="G153" s="701" t="s">
        <v>1504</v>
      </c>
    </row>
    <row r="154" spans="1:7" x14ac:dyDescent="0.35">
      <c r="A154" s="669" t="s">
        <v>3192</v>
      </c>
      <c r="B154" s="669" t="s">
        <v>647</v>
      </c>
      <c r="C154" s="707" t="s">
        <v>2502</v>
      </c>
      <c r="D154" s="739" t="s">
        <v>2502</v>
      </c>
      <c r="E154" s="587"/>
      <c r="F154" s="701" t="s">
        <v>1504</v>
      </c>
      <c r="G154" s="701" t="s">
        <v>1504</v>
      </c>
    </row>
    <row r="155" spans="1:7" x14ac:dyDescent="0.35">
      <c r="A155" s="669" t="s">
        <v>3193</v>
      </c>
      <c r="B155" s="669" t="s">
        <v>649</v>
      </c>
      <c r="C155" s="707" t="s">
        <v>2502</v>
      </c>
      <c r="D155" s="739" t="s">
        <v>2502</v>
      </c>
      <c r="E155" s="587"/>
      <c r="F155" s="701" t="s">
        <v>1504</v>
      </c>
      <c r="G155" s="701" t="s">
        <v>1504</v>
      </c>
    </row>
    <row r="156" spans="1:7" x14ac:dyDescent="0.35">
      <c r="A156" s="669" t="s">
        <v>3194</v>
      </c>
      <c r="B156" s="669" t="s">
        <v>651</v>
      </c>
      <c r="C156" s="707" t="s">
        <v>2502</v>
      </c>
      <c r="D156" s="739" t="s">
        <v>2502</v>
      </c>
      <c r="E156" s="587"/>
      <c r="F156" s="701" t="s">
        <v>1504</v>
      </c>
      <c r="G156" s="701" t="s">
        <v>1504</v>
      </c>
    </row>
    <row r="157" spans="1:7" x14ac:dyDescent="0.35">
      <c r="A157" s="669" t="s">
        <v>3195</v>
      </c>
      <c r="B157" s="741" t="s">
        <v>87</v>
      </c>
      <c r="C157" s="676">
        <v>0</v>
      </c>
      <c r="D157" s="748">
        <v>0</v>
      </c>
      <c r="E157" s="587"/>
      <c r="F157" s="771">
        <v>0</v>
      </c>
      <c r="G157" s="771">
        <v>0</v>
      </c>
    </row>
    <row r="158" spans="1:7" x14ac:dyDescent="0.35">
      <c r="A158" s="669" t="s">
        <v>3196</v>
      </c>
      <c r="B158" s="711" t="s">
        <v>654</v>
      </c>
      <c r="C158" s="707"/>
      <c r="D158" s="739"/>
      <c r="E158" s="587"/>
      <c r="F158" s="701" t="s">
        <v>1504</v>
      </c>
      <c r="G158" s="701" t="s">
        <v>1504</v>
      </c>
    </row>
    <row r="159" spans="1:7" x14ac:dyDescent="0.35">
      <c r="A159" s="669" t="s">
        <v>3197</v>
      </c>
      <c r="B159" s="711" t="s">
        <v>656</v>
      </c>
      <c r="C159" s="707"/>
      <c r="D159" s="739"/>
      <c r="E159" s="587"/>
      <c r="F159" s="701" t="s">
        <v>1504</v>
      </c>
      <c r="G159" s="701" t="s">
        <v>1504</v>
      </c>
    </row>
    <row r="160" spans="1:7" x14ac:dyDescent="0.35">
      <c r="A160" s="669" t="s">
        <v>3198</v>
      </c>
      <c r="B160" s="711" t="s">
        <v>658</v>
      </c>
      <c r="C160" s="707"/>
      <c r="D160" s="739"/>
      <c r="E160" s="587"/>
      <c r="F160" s="701" t="s">
        <v>1504</v>
      </c>
      <c r="G160" s="701" t="s">
        <v>1504</v>
      </c>
    </row>
    <row r="161" spans="1:7" x14ac:dyDescent="0.35">
      <c r="A161" s="669" t="s">
        <v>3199</v>
      </c>
      <c r="B161" s="711" t="s">
        <v>660</v>
      </c>
      <c r="C161" s="707"/>
      <c r="D161" s="739"/>
      <c r="E161" s="587"/>
      <c r="F161" s="701" t="s">
        <v>1504</v>
      </c>
      <c r="G161" s="701" t="s">
        <v>1504</v>
      </c>
    </row>
    <row r="162" spans="1:7" x14ac:dyDescent="0.35">
      <c r="A162" s="669" t="s">
        <v>3200</v>
      </c>
      <c r="B162" s="711" t="s">
        <v>662</v>
      </c>
      <c r="C162" s="707"/>
      <c r="D162" s="739"/>
      <c r="E162" s="587"/>
      <c r="F162" s="701" t="s">
        <v>1504</v>
      </c>
      <c r="G162" s="701" t="s">
        <v>1504</v>
      </c>
    </row>
    <row r="163" spans="1:7" x14ac:dyDescent="0.35">
      <c r="A163" s="669" t="s">
        <v>3201</v>
      </c>
      <c r="B163" s="711" t="s">
        <v>664</v>
      </c>
      <c r="C163" s="707"/>
      <c r="D163" s="739"/>
      <c r="E163" s="587"/>
      <c r="F163" s="701" t="s">
        <v>1504</v>
      </c>
      <c r="G163" s="701" t="s">
        <v>1504</v>
      </c>
    </row>
    <row r="164" spans="1:7" x14ac:dyDescent="0.35">
      <c r="A164" s="669" t="s">
        <v>3202</v>
      </c>
      <c r="B164" s="746"/>
      <c r="C164" s="587"/>
      <c r="D164" s="587"/>
      <c r="E164" s="587"/>
      <c r="F164" s="749"/>
      <c r="G164" s="749"/>
    </row>
    <row r="165" spans="1:7" x14ac:dyDescent="0.35">
      <c r="A165" s="669" t="s">
        <v>3203</v>
      </c>
      <c r="B165" s="746"/>
      <c r="C165" s="587"/>
      <c r="D165" s="587"/>
      <c r="E165" s="587"/>
      <c r="F165" s="749"/>
      <c r="G165" s="749"/>
    </row>
    <row r="166" spans="1:7" x14ac:dyDescent="0.35">
      <c r="A166" s="669" t="s">
        <v>3204</v>
      </c>
      <c r="B166" s="746"/>
      <c r="C166" s="587"/>
      <c r="D166" s="587"/>
      <c r="E166" s="587"/>
      <c r="F166" s="749"/>
      <c r="G166" s="749"/>
    </row>
    <row r="167" spans="1:7" ht="29" x14ac:dyDescent="0.35">
      <c r="A167" s="689"/>
      <c r="B167" s="761" t="s">
        <v>3205</v>
      </c>
      <c r="C167" s="689" t="s">
        <v>601</v>
      </c>
      <c r="D167" s="689" t="s">
        <v>602</v>
      </c>
      <c r="E167" s="762"/>
      <c r="F167" s="689" t="s">
        <v>1638</v>
      </c>
      <c r="G167" s="689" t="s">
        <v>603</v>
      </c>
    </row>
    <row r="168" spans="1:7" x14ac:dyDescent="0.35">
      <c r="A168" s="669" t="s">
        <v>3206</v>
      </c>
      <c r="B168" s="669" t="s">
        <v>634</v>
      </c>
      <c r="C168" s="671" t="s">
        <v>2502</v>
      </c>
      <c r="D168" s="671"/>
      <c r="E168" s="587"/>
      <c r="F168" s="671"/>
      <c r="G168" s="671"/>
    </row>
    <row r="169" spans="1:7" x14ac:dyDescent="0.35">
      <c r="A169" s="587"/>
      <c r="B169" s="587"/>
      <c r="C169" s="671"/>
      <c r="D169" s="671"/>
      <c r="E169" s="587"/>
      <c r="F169" s="671"/>
      <c r="G169" s="671"/>
    </row>
    <row r="170" spans="1:7" x14ac:dyDescent="0.35">
      <c r="A170" s="587"/>
      <c r="B170" s="702" t="s">
        <v>635</v>
      </c>
      <c r="C170" s="671"/>
      <c r="D170" s="671"/>
      <c r="E170" s="587"/>
      <c r="F170" s="587"/>
      <c r="G170" s="587"/>
    </row>
    <row r="171" spans="1:7" x14ac:dyDescent="0.35">
      <c r="A171" s="669" t="s">
        <v>3207</v>
      </c>
      <c r="B171" s="669" t="s">
        <v>637</v>
      </c>
      <c r="C171" s="707" t="s">
        <v>2502</v>
      </c>
      <c r="D171" s="707" t="s">
        <v>2502</v>
      </c>
      <c r="E171" s="587"/>
      <c r="F171" s="701" t="s">
        <v>1504</v>
      </c>
      <c r="G171" s="701" t="s">
        <v>1504</v>
      </c>
    </row>
    <row r="172" spans="1:7" x14ac:dyDescent="0.35">
      <c r="A172" s="669" t="s">
        <v>3208</v>
      </c>
      <c r="B172" s="669" t="s">
        <v>639</v>
      </c>
      <c r="C172" s="707" t="s">
        <v>2502</v>
      </c>
      <c r="D172" s="707" t="s">
        <v>2502</v>
      </c>
      <c r="E172" s="587"/>
      <c r="F172" s="701" t="s">
        <v>1504</v>
      </c>
      <c r="G172" s="701" t="s">
        <v>1504</v>
      </c>
    </row>
    <row r="173" spans="1:7" x14ac:dyDescent="0.35">
      <c r="A173" s="669" t="s">
        <v>3209</v>
      </c>
      <c r="B173" s="669" t="s">
        <v>641</v>
      </c>
      <c r="C173" s="707" t="s">
        <v>2502</v>
      </c>
      <c r="D173" s="707" t="s">
        <v>2502</v>
      </c>
      <c r="E173" s="587"/>
      <c r="F173" s="701" t="s">
        <v>1504</v>
      </c>
      <c r="G173" s="701" t="s">
        <v>1504</v>
      </c>
    </row>
    <row r="174" spans="1:7" x14ac:dyDescent="0.35">
      <c r="A174" s="669" t="s">
        <v>3210</v>
      </c>
      <c r="B174" s="669" t="s">
        <v>643</v>
      </c>
      <c r="C174" s="707" t="s">
        <v>2502</v>
      </c>
      <c r="D174" s="707" t="s">
        <v>2502</v>
      </c>
      <c r="E174" s="587"/>
      <c r="F174" s="701" t="s">
        <v>1504</v>
      </c>
      <c r="G174" s="701" t="s">
        <v>1504</v>
      </c>
    </row>
    <row r="175" spans="1:7" x14ac:dyDescent="0.35">
      <c r="A175" s="669" t="s">
        <v>3211</v>
      </c>
      <c r="B175" s="669" t="s">
        <v>645</v>
      </c>
      <c r="C175" s="707" t="s">
        <v>2502</v>
      </c>
      <c r="D175" s="707" t="s">
        <v>2502</v>
      </c>
      <c r="E175" s="587"/>
      <c r="F175" s="701" t="s">
        <v>1504</v>
      </c>
      <c r="G175" s="701" t="s">
        <v>1504</v>
      </c>
    </row>
    <row r="176" spans="1:7" x14ac:dyDescent="0.35">
      <c r="A176" s="669" t="s">
        <v>3212</v>
      </c>
      <c r="B176" s="669" t="s">
        <v>647</v>
      </c>
      <c r="C176" s="707" t="s">
        <v>2502</v>
      </c>
      <c r="D176" s="707" t="s">
        <v>2502</v>
      </c>
      <c r="E176" s="587"/>
      <c r="F176" s="701" t="s">
        <v>1504</v>
      </c>
      <c r="G176" s="701" t="s">
        <v>1504</v>
      </c>
    </row>
    <row r="177" spans="1:7" x14ac:dyDescent="0.35">
      <c r="A177" s="669" t="s">
        <v>3213</v>
      </c>
      <c r="B177" s="669" t="s">
        <v>649</v>
      </c>
      <c r="C177" s="707" t="s">
        <v>2502</v>
      </c>
      <c r="D177" s="707" t="s">
        <v>2502</v>
      </c>
      <c r="E177" s="587"/>
      <c r="F177" s="701" t="s">
        <v>1504</v>
      </c>
      <c r="G177" s="701" t="s">
        <v>1504</v>
      </c>
    </row>
    <row r="178" spans="1:7" x14ac:dyDescent="0.35">
      <c r="A178" s="669" t="s">
        <v>3214</v>
      </c>
      <c r="B178" s="669" t="s">
        <v>651</v>
      </c>
      <c r="C178" s="707" t="s">
        <v>2502</v>
      </c>
      <c r="D178" s="707" t="s">
        <v>2502</v>
      </c>
      <c r="E178" s="587"/>
      <c r="F178" s="701" t="s">
        <v>1504</v>
      </c>
      <c r="G178" s="701" t="s">
        <v>1504</v>
      </c>
    </row>
    <row r="179" spans="1:7" x14ac:dyDescent="0.35">
      <c r="A179" s="669" t="s">
        <v>3215</v>
      </c>
      <c r="B179" s="741" t="s">
        <v>87</v>
      </c>
      <c r="C179" s="676">
        <v>0</v>
      </c>
      <c r="D179" s="748">
        <v>0</v>
      </c>
      <c r="E179" s="587"/>
      <c r="F179" s="771">
        <v>0</v>
      </c>
      <c r="G179" s="771">
        <v>0</v>
      </c>
    </row>
    <row r="180" spans="1:7" x14ac:dyDescent="0.35">
      <c r="A180" s="669" t="s">
        <v>3216</v>
      </c>
      <c r="B180" s="711" t="s">
        <v>654</v>
      </c>
      <c r="C180" s="707"/>
      <c r="D180" s="739"/>
      <c r="E180" s="587"/>
      <c r="F180" s="701" t="s">
        <v>1504</v>
      </c>
      <c r="G180" s="701" t="s">
        <v>1504</v>
      </c>
    </row>
    <row r="181" spans="1:7" x14ac:dyDescent="0.35">
      <c r="A181" s="669" t="s">
        <v>3217</v>
      </c>
      <c r="B181" s="711" t="s">
        <v>656</v>
      </c>
      <c r="C181" s="707"/>
      <c r="D181" s="739"/>
      <c r="E181" s="587"/>
      <c r="F181" s="701" t="s">
        <v>1504</v>
      </c>
      <c r="G181" s="701" t="s">
        <v>1504</v>
      </c>
    </row>
    <row r="182" spans="1:7" x14ac:dyDescent="0.35">
      <c r="A182" s="669" t="s">
        <v>3218</v>
      </c>
      <c r="B182" s="711" t="s">
        <v>658</v>
      </c>
      <c r="C182" s="707"/>
      <c r="D182" s="739"/>
      <c r="E182" s="587"/>
      <c r="F182" s="701" t="s">
        <v>1504</v>
      </c>
      <c r="G182" s="701" t="s">
        <v>1504</v>
      </c>
    </row>
    <row r="183" spans="1:7" x14ac:dyDescent="0.35">
      <c r="A183" s="669" t="s">
        <v>3219</v>
      </c>
      <c r="B183" s="711" t="s">
        <v>660</v>
      </c>
      <c r="C183" s="707"/>
      <c r="D183" s="739"/>
      <c r="E183" s="587"/>
      <c r="F183" s="701" t="s">
        <v>1504</v>
      </c>
      <c r="G183" s="701" t="s">
        <v>1504</v>
      </c>
    </row>
    <row r="184" spans="1:7" x14ac:dyDescent="0.35">
      <c r="A184" s="669" t="s">
        <v>3220</v>
      </c>
      <c r="B184" s="711" t="s">
        <v>662</v>
      </c>
      <c r="C184" s="707"/>
      <c r="D184" s="739"/>
      <c r="E184" s="587"/>
      <c r="F184" s="701" t="s">
        <v>1504</v>
      </c>
      <c r="G184" s="701" t="s">
        <v>1504</v>
      </c>
    </row>
    <row r="185" spans="1:7" x14ac:dyDescent="0.35">
      <c r="A185" s="669" t="s">
        <v>3221</v>
      </c>
      <c r="B185" s="711" t="s">
        <v>664</v>
      </c>
      <c r="C185" s="707"/>
      <c r="D185" s="739"/>
      <c r="E185" s="587"/>
      <c r="F185" s="701" t="s">
        <v>1504</v>
      </c>
      <c r="G185" s="701" t="s">
        <v>1504</v>
      </c>
    </row>
    <row r="186" spans="1:7" x14ac:dyDescent="0.35">
      <c r="A186" s="669" t="s">
        <v>3222</v>
      </c>
      <c r="B186" s="746"/>
      <c r="C186" s="587"/>
      <c r="D186" s="587"/>
      <c r="E186" s="587"/>
      <c r="F186" s="749"/>
      <c r="G186" s="749"/>
    </row>
    <row r="187" spans="1:7" x14ac:dyDescent="0.35">
      <c r="A187" s="669" t="s">
        <v>3223</v>
      </c>
      <c r="B187" s="746"/>
      <c r="C187" s="587"/>
      <c r="D187" s="587"/>
      <c r="E187" s="587"/>
      <c r="F187" s="749"/>
      <c r="G187" s="749"/>
    </row>
    <row r="188" spans="1:7" x14ac:dyDescent="0.35">
      <c r="A188" s="669" t="s">
        <v>3224</v>
      </c>
      <c r="B188" s="746"/>
      <c r="C188" s="587"/>
      <c r="D188" s="587"/>
      <c r="E188" s="587"/>
      <c r="F188" s="749"/>
      <c r="G188" s="749"/>
    </row>
    <row r="189" spans="1:7" x14ac:dyDescent="0.35">
      <c r="A189" s="689"/>
      <c r="B189" s="761" t="s">
        <v>3225</v>
      </c>
      <c r="C189" s="689" t="s">
        <v>1638</v>
      </c>
      <c r="D189" s="689" t="s">
        <v>3226</v>
      </c>
      <c r="E189" s="762"/>
      <c r="F189" s="689"/>
      <c r="G189" s="689"/>
    </row>
    <row r="190" spans="1:7" x14ac:dyDescent="0.35">
      <c r="A190" s="669" t="s">
        <v>3227</v>
      </c>
      <c r="B190" s="705" t="s">
        <v>2501</v>
      </c>
      <c r="C190" s="720" t="s">
        <v>2502</v>
      </c>
      <c r="D190" s="707" t="s">
        <v>2502</v>
      </c>
      <c r="E190" s="755"/>
      <c r="F190" s="755"/>
      <c r="G190" s="769"/>
    </row>
    <row r="191" spans="1:7" x14ac:dyDescent="0.35">
      <c r="A191" s="669" t="s">
        <v>3228</v>
      </c>
      <c r="B191" s="705" t="s">
        <v>2501</v>
      </c>
      <c r="C191" s="720" t="s">
        <v>2502</v>
      </c>
      <c r="D191" s="707" t="s">
        <v>2502</v>
      </c>
      <c r="E191" s="755"/>
      <c r="F191" s="755"/>
      <c r="G191" s="769"/>
    </row>
    <row r="192" spans="1:7" x14ac:dyDescent="0.35">
      <c r="A192" s="669" t="s">
        <v>3229</v>
      </c>
      <c r="B192" s="705" t="s">
        <v>2501</v>
      </c>
      <c r="C192" s="720" t="s">
        <v>2502</v>
      </c>
      <c r="D192" s="707" t="s">
        <v>2502</v>
      </c>
      <c r="E192" s="769"/>
      <c r="F192" s="769"/>
      <c r="G192" s="769"/>
    </row>
    <row r="193" spans="1:7" x14ac:dyDescent="0.35">
      <c r="A193" s="669" t="s">
        <v>3230</v>
      </c>
      <c r="B193" s="705" t="s">
        <v>2501</v>
      </c>
      <c r="C193" s="720" t="s">
        <v>2502</v>
      </c>
      <c r="D193" s="707" t="s">
        <v>2502</v>
      </c>
      <c r="E193" s="769"/>
      <c r="F193" s="769"/>
      <c r="G193" s="769"/>
    </row>
    <row r="194" spans="1:7" x14ac:dyDescent="0.35">
      <c r="A194" s="669" t="s">
        <v>3231</v>
      </c>
      <c r="B194" s="705" t="s">
        <v>2501</v>
      </c>
      <c r="C194" s="720" t="s">
        <v>2502</v>
      </c>
      <c r="D194" s="707" t="s">
        <v>2502</v>
      </c>
      <c r="E194" s="769"/>
      <c r="F194" s="769"/>
      <c r="G194" s="769"/>
    </row>
    <row r="195" spans="1:7" x14ac:dyDescent="0.35">
      <c r="A195" s="669" t="s">
        <v>3232</v>
      </c>
      <c r="B195" s="705" t="s">
        <v>2501</v>
      </c>
      <c r="C195" s="720" t="s">
        <v>2502</v>
      </c>
      <c r="D195" s="707" t="s">
        <v>2502</v>
      </c>
      <c r="E195" s="769"/>
      <c r="F195" s="769"/>
      <c r="G195" s="769"/>
    </row>
    <row r="196" spans="1:7" x14ac:dyDescent="0.35">
      <c r="A196" s="669" t="s">
        <v>3233</v>
      </c>
      <c r="B196" s="705" t="s">
        <v>2501</v>
      </c>
      <c r="C196" s="720" t="s">
        <v>2502</v>
      </c>
      <c r="D196" s="707" t="s">
        <v>2502</v>
      </c>
      <c r="E196" s="769"/>
      <c r="F196" s="769"/>
      <c r="G196" s="769"/>
    </row>
    <row r="197" spans="1:7" x14ac:dyDescent="0.35">
      <c r="A197" s="669" t="s">
        <v>3234</v>
      </c>
      <c r="B197" s="705" t="s">
        <v>2501</v>
      </c>
      <c r="C197" s="720" t="s">
        <v>2502</v>
      </c>
      <c r="D197" s="707" t="s">
        <v>2502</v>
      </c>
      <c r="E197" s="769"/>
      <c r="F197" s="769"/>
      <c r="G197" s="672"/>
    </row>
    <row r="198" spans="1:7" x14ac:dyDescent="0.35">
      <c r="A198" s="669" t="s">
        <v>3235</v>
      </c>
      <c r="B198" s="705" t="s">
        <v>2501</v>
      </c>
      <c r="C198" s="720" t="s">
        <v>2502</v>
      </c>
      <c r="D198" s="707" t="s">
        <v>2502</v>
      </c>
      <c r="E198" s="769"/>
      <c r="F198" s="769"/>
      <c r="G198" s="672"/>
    </row>
    <row r="199" spans="1:7" x14ac:dyDescent="0.35">
      <c r="A199" s="669" t="s">
        <v>3236</v>
      </c>
      <c r="B199" s="705" t="s">
        <v>2501</v>
      </c>
      <c r="C199" s="720" t="s">
        <v>2502</v>
      </c>
      <c r="D199" s="707" t="s">
        <v>2502</v>
      </c>
      <c r="E199" s="769"/>
      <c r="F199" s="769"/>
      <c r="G199" s="672"/>
    </row>
    <row r="200" spans="1:7" x14ac:dyDescent="0.35">
      <c r="A200" s="669" t="s">
        <v>3237</v>
      </c>
      <c r="B200" s="705" t="s">
        <v>2501</v>
      </c>
      <c r="C200" s="720" t="s">
        <v>2502</v>
      </c>
      <c r="D200" s="707" t="s">
        <v>2502</v>
      </c>
      <c r="E200" s="769"/>
      <c r="F200" s="769"/>
      <c r="G200" s="672"/>
    </row>
    <row r="201" spans="1:7" x14ac:dyDescent="0.35">
      <c r="A201" s="669" t="s">
        <v>3238</v>
      </c>
      <c r="B201" s="705" t="s">
        <v>2501</v>
      </c>
      <c r="C201" s="720" t="s">
        <v>2502</v>
      </c>
      <c r="D201" s="707" t="s">
        <v>2502</v>
      </c>
      <c r="E201" s="769"/>
      <c r="F201" s="769"/>
      <c r="G201" s="672"/>
    </row>
    <row r="202" spans="1:7" x14ac:dyDescent="0.35">
      <c r="A202" s="669" t="s">
        <v>3239</v>
      </c>
      <c r="B202" s="705" t="s">
        <v>2501</v>
      </c>
      <c r="C202" s="720" t="s">
        <v>2502</v>
      </c>
      <c r="D202" s="707" t="s">
        <v>2502</v>
      </c>
      <c r="E202" s="587"/>
      <c r="F202" s="587"/>
      <c r="G202" s="672"/>
    </row>
    <row r="203" spans="1:7" x14ac:dyDescent="0.35">
      <c r="A203" s="669" t="s">
        <v>3240</v>
      </c>
      <c r="B203" s="705" t="s">
        <v>2501</v>
      </c>
      <c r="C203" s="720" t="s">
        <v>2502</v>
      </c>
      <c r="D203" s="707" t="s">
        <v>2502</v>
      </c>
      <c r="E203" s="587"/>
      <c r="F203" s="587"/>
      <c r="G203" s="672"/>
    </row>
    <row r="204" spans="1:7" x14ac:dyDescent="0.35">
      <c r="A204" s="669" t="s">
        <v>3241</v>
      </c>
      <c r="B204" s="705" t="s">
        <v>2501</v>
      </c>
      <c r="C204" s="720" t="s">
        <v>2502</v>
      </c>
      <c r="D204" s="707" t="s">
        <v>2502</v>
      </c>
      <c r="E204" s="587"/>
      <c r="F204" s="587"/>
      <c r="G204" s="672"/>
    </row>
    <row r="205" spans="1:7" x14ac:dyDescent="0.35">
      <c r="A205" s="669" t="s">
        <v>3242</v>
      </c>
      <c r="B205" s="705" t="s">
        <v>2501</v>
      </c>
      <c r="C205" s="720" t="s">
        <v>2502</v>
      </c>
      <c r="D205" s="707" t="s">
        <v>2502</v>
      </c>
      <c r="E205" s="587"/>
      <c r="F205" s="587"/>
      <c r="G205" s="672"/>
    </row>
    <row r="206" spans="1:7" x14ac:dyDescent="0.35">
      <c r="A206" s="669" t="s">
        <v>3243</v>
      </c>
      <c r="B206" s="705" t="s">
        <v>2501</v>
      </c>
      <c r="C206" s="720" t="s">
        <v>2502</v>
      </c>
      <c r="D206" s="707" t="s">
        <v>2502</v>
      </c>
      <c r="E206" s="587"/>
      <c r="F206" s="587"/>
      <c r="G206" s="672"/>
    </row>
    <row r="207" spans="1:7" x14ac:dyDescent="0.35">
      <c r="A207" s="669" t="s">
        <v>3244</v>
      </c>
      <c r="B207" s="587"/>
      <c r="C207" s="587"/>
      <c r="D207" s="587"/>
      <c r="E207" s="587"/>
      <c r="F207" s="587"/>
      <c r="G207" s="672"/>
    </row>
    <row r="208" spans="1:7" x14ac:dyDescent="0.35">
      <c r="A208" s="669" t="s">
        <v>3245</v>
      </c>
      <c r="B208" s="587"/>
      <c r="C208" s="587"/>
      <c r="D208" s="587"/>
      <c r="E208" s="587"/>
      <c r="F208" s="587"/>
      <c r="G208" s="672"/>
    </row>
    <row r="209" spans="1:7" x14ac:dyDescent="0.35">
      <c r="A209" s="669" t="s">
        <v>3246</v>
      </c>
      <c r="B209" s="587"/>
      <c r="C209" s="587"/>
      <c r="D209" s="587"/>
      <c r="E209" s="587"/>
      <c r="F209" s="587"/>
      <c r="G209" s="672"/>
    </row>
    <row r="210" spans="1:7" x14ac:dyDescent="0.35">
      <c r="A210" s="669" t="s">
        <v>3247</v>
      </c>
      <c r="B210" s="587"/>
      <c r="C210" s="587"/>
      <c r="D210" s="587"/>
      <c r="E210" s="587"/>
      <c r="F210" s="587"/>
      <c r="G210" s="672"/>
    </row>
    <row r="211" spans="1:7" x14ac:dyDescent="0.35">
      <c r="A211" s="669" t="s">
        <v>3248</v>
      </c>
      <c r="B211" s="587"/>
      <c r="C211" s="587"/>
      <c r="D211" s="587"/>
      <c r="E211" s="587"/>
      <c r="F211" s="587"/>
      <c r="G211" s="672"/>
    </row>
    <row r="212" spans="1:7" x14ac:dyDescent="0.35">
      <c r="A212" s="689"/>
      <c r="B212" s="761" t="s">
        <v>3249</v>
      </c>
      <c r="C212" s="689" t="s">
        <v>1638</v>
      </c>
      <c r="D212" s="689" t="s">
        <v>3226</v>
      </c>
      <c r="E212" s="762"/>
      <c r="F212" s="689"/>
      <c r="G212" s="689"/>
    </row>
    <row r="213" spans="1:7" x14ac:dyDescent="0.35">
      <c r="A213" s="669" t="s">
        <v>3250</v>
      </c>
      <c r="B213" s="705" t="s">
        <v>2501</v>
      </c>
      <c r="C213" s="743" t="s">
        <v>2502</v>
      </c>
      <c r="D213" s="707" t="s">
        <v>2502</v>
      </c>
      <c r="E213" s="587"/>
      <c r="F213" s="587"/>
      <c r="G213" s="672"/>
    </row>
    <row r="214" spans="1:7" x14ac:dyDescent="0.35">
      <c r="A214" s="669" t="s">
        <v>3251</v>
      </c>
      <c r="B214" s="705" t="s">
        <v>2501</v>
      </c>
      <c r="C214" s="743" t="s">
        <v>2502</v>
      </c>
      <c r="D214" s="707" t="s">
        <v>2502</v>
      </c>
      <c r="E214" s="587"/>
      <c r="F214" s="587"/>
      <c r="G214" s="672"/>
    </row>
    <row r="215" spans="1:7" x14ac:dyDescent="0.35">
      <c r="A215" s="669" t="s">
        <v>3252</v>
      </c>
      <c r="B215" s="705" t="s">
        <v>2501</v>
      </c>
      <c r="C215" s="743" t="s">
        <v>2502</v>
      </c>
      <c r="D215" s="707" t="s">
        <v>2502</v>
      </c>
      <c r="E215" s="587"/>
      <c r="F215" s="587"/>
      <c r="G215" s="672"/>
    </row>
    <row r="216" spans="1:7" x14ac:dyDescent="0.35">
      <c r="A216" s="669" t="s">
        <v>3253</v>
      </c>
      <c r="B216" s="705" t="s">
        <v>2501</v>
      </c>
      <c r="C216" s="743" t="s">
        <v>2502</v>
      </c>
      <c r="D216" s="707" t="s">
        <v>2502</v>
      </c>
      <c r="E216" s="587"/>
      <c r="F216" s="587"/>
      <c r="G216" s="672"/>
    </row>
    <row r="217" spans="1:7" x14ac:dyDescent="0.35">
      <c r="A217" s="669" t="s">
        <v>3254</v>
      </c>
      <c r="B217" s="705" t="s">
        <v>2501</v>
      </c>
      <c r="C217" s="743" t="s">
        <v>2502</v>
      </c>
      <c r="D217" s="707" t="s">
        <v>2502</v>
      </c>
      <c r="E217" s="587"/>
      <c r="F217" s="587"/>
      <c r="G217" s="672"/>
    </row>
    <row r="218" spans="1:7" x14ac:dyDescent="0.35">
      <c r="A218" s="669" t="s">
        <v>3255</v>
      </c>
      <c r="B218" s="705" t="s">
        <v>2501</v>
      </c>
      <c r="C218" s="743" t="s">
        <v>2502</v>
      </c>
      <c r="D218" s="707" t="s">
        <v>2502</v>
      </c>
      <c r="E218" s="587"/>
      <c r="F218" s="587"/>
      <c r="G218" s="672"/>
    </row>
    <row r="219" spans="1:7" x14ac:dyDescent="0.35">
      <c r="A219" s="669" t="s">
        <v>3256</v>
      </c>
      <c r="B219" s="705" t="s">
        <v>2501</v>
      </c>
      <c r="C219" s="743" t="s">
        <v>2502</v>
      </c>
      <c r="D219" s="707" t="s">
        <v>2502</v>
      </c>
      <c r="E219" s="587"/>
      <c r="F219" s="587"/>
      <c r="G219" s="672"/>
    </row>
    <row r="220" spans="1:7" x14ac:dyDescent="0.35">
      <c r="A220" s="669" t="s">
        <v>3257</v>
      </c>
      <c r="B220" s="705" t="s">
        <v>2501</v>
      </c>
      <c r="C220" s="743" t="s">
        <v>2502</v>
      </c>
      <c r="D220" s="707" t="s">
        <v>2502</v>
      </c>
      <c r="E220" s="587"/>
      <c r="F220" s="587"/>
      <c r="G220" s="672"/>
    </row>
    <row r="221" spans="1:7" x14ac:dyDescent="0.35">
      <c r="A221" s="669" t="s">
        <v>3258</v>
      </c>
      <c r="B221" s="705" t="s">
        <v>2501</v>
      </c>
      <c r="C221" s="743" t="s">
        <v>2502</v>
      </c>
      <c r="D221" s="707" t="s">
        <v>2502</v>
      </c>
      <c r="E221" s="587"/>
      <c r="F221" s="587"/>
      <c r="G221" s="672"/>
    </row>
    <row r="222" spans="1:7" x14ac:dyDescent="0.35">
      <c r="A222" s="669" t="s">
        <v>3259</v>
      </c>
      <c r="B222" s="705" t="s">
        <v>2501</v>
      </c>
      <c r="C222" s="743" t="s">
        <v>2502</v>
      </c>
      <c r="D222" s="707" t="s">
        <v>2502</v>
      </c>
      <c r="E222" s="587"/>
      <c r="F222" s="587"/>
      <c r="G222" s="672"/>
    </row>
    <row r="223" spans="1:7" x14ac:dyDescent="0.35">
      <c r="A223" s="669" t="s">
        <v>3260</v>
      </c>
      <c r="B223" s="705" t="s">
        <v>2501</v>
      </c>
      <c r="C223" s="743" t="s">
        <v>2502</v>
      </c>
      <c r="D223" s="707" t="s">
        <v>2502</v>
      </c>
      <c r="E223" s="587"/>
      <c r="F223" s="587"/>
      <c r="G223" s="672"/>
    </row>
    <row r="224" spans="1:7" x14ac:dyDescent="0.35">
      <c r="A224" s="669" t="s">
        <v>3261</v>
      </c>
      <c r="B224" s="705" t="s">
        <v>2501</v>
      </c>
      <c r="C224" s="743" t="s">
        <v>2502</v>
      </c>
      <c r="D224" s="707" t="s">
        <v>2502</v>
      </c>
      <c r="E224" s="587"/>
      <c r="F224" s="587"/>
      <c r="G224" s="672"/>
    </row>
    <row r="225" spans="1:7" x14ac:dyDescent="0.35">
      <c r="A225" s="669" t="s">
        <v>3262</v>
      </c>
      <c r="B225" s="705" t="s">
        <v>2501</v>
      </c>
      <c r="C225" s="743" t="s">
        <v>2502</v>
      </c>
      <c r="D225" s="707" t="s">
        <v>2502</v>
      </c>
      <c r="E225" s="587"/>
      <c r="F225" s="587"/>
      <c r="G225" s="672"/>
    </row>
    <row r="226" spans="1:7" x14ac:dyDescent="0.35">
      <c r="A226" s="669" t="s">
        <v>3263</v>
      </c>
      <c r="B226" s="705" t="s">
        <v>2501</v>
      </c>
      <c r="C226" s="743" t="s">
        <v>2502</v>
      </c>
      <c r="D226" s="707" t="s">
        <v>2502</v>
      </c>
      <c r="E226" s="587"/>
      <c r="F226" s="587"/>
      <c r="G226" s="672"/>
    </row>
    <row r="227" spans="1:7" x14ac:dyDescent="0.35">
      <c r="A227" s="669" t="s">
        <v>3264</v>
      </c>
      <c r="B227" s="705" t="s">
        <v>2501</v>
      </c>
      <c r="C227" s="743" t="s">
        <v>2502</v>
      </c>
      <c r="D227" s="707" t="s">
        <v>2502</v>
      </c>
      <c r="E227" s="587"/>
      <c r="F227" s="587"/>
      <c r="G227" s="672"/>
    </row>
    <row r="228" spans="1:7" x14ac:dyDescent="0.35">
      <c r="A228" s="669" t="s">
        <v>3265</v>
      </c>
      <c r="B228" s="705" t="s">
        <v>2501</v>
      </c>
      <c r="C228" s="743" t="s">
        <v>2502</v>
      </c>
      <c r="D228" s="707" t="s">
        <v>2502</v>
      </c>
      <c r="E228" s="587"/>
      <c r="F228" s="587"/>
      <c r="G228" s="672"/>
    </row>
    <row r="229" spans="1:7" x14ac:dyDescent="0.35">
      <c r="A229" s="669" t="s">
        <v>3266</v>
      </c>
      <c r="B229" s="705" t="s">
        <v>2501</v>
      </c>
      <c r="C229" s="743" t="s">
        <v>2502</v>
      </c>
      <c r="D229" s="707" t="s">
        <v>2502</v>
      </c>
      <c r="E229" s="587"/>
      <c r="F229" s="587"/>
      <c r="G229" s="672"/>
    </row>
    <row r="230" spans="1:7" x14ac:dyDescent="0.35">
      <c r="A230" s="669" t="s">
        <v>3267</v>
      </c>
      <c r="B230" s="660"/>
      <c r="C230" s="661"/>
      <c r="D230" s="744"/>
      <c r="E230" s="587"/>
      <c r="F230" s="587"/>
      <c r="G230" s="672"/>
    </row>
    <row r="231" spans="1:7" x14ac:dyDescent="0.35">
      <c r="A231" s="669" t="s">
        <v>3268</v>
      </c>
      <c r="B231" s="660"/>
      <c r="C231" s="661"/>
      <c r="D231" s="744"/>
      <c r="E231" s="587"/>
      <c r="F231" s="587"/>
      <c r="G231" s="672"/>
    </row>
    <row r="232" spans="1:7" x14ac:dyDescent="0.35">
      <c r="A232" s="669" t="s">
        <v>3269</v>
      </c>
      <c r="B232" s="660"/>
      <c r="C232" s="661"/>
      <c r="D232" s="744"/>
      <c r="E232" s="587"/>
      <c r="F232" s="587"/>
      <c r="G232" s="672"/>
    </row>
    <row r="233" spans="1:7" x14ac:dyDescent="0.35">
      <c r="A233" s="669" t="s">
        <v>3270</v>
      </c>
      <c r="B233" s="660"/>
      <c r="C233" s="661"/>
      <c r="D233" s="744"/>
      <c r="E233" s="587"/>
      <c r="F233" s="587"/>
      <c r="G233" s="672"/>
    </row>
    <row r="234" spans="1:7" x14ac:dyDescent="0.35">
      <c r="A234" s="669" t="s">
        <v>3271</v>
      </c>
      <c r="B234" s="660"/>
      <c r="C234" s="661"/>
      <c r="D234" s="744"/>
      <c r="E234" s="587"/>
      <c r="F234" s="587"/>
      <c r="G234" s="672"/>
    </row>
    <row r="235" spans="1:7" x14ac:dyDescent="0.35">
      <c r="A235" s="689"/>
      <c r="B235" s="761" t="s">
        <v>3272</v>
      </c>
      <c r="C235" s="689" t="s">
        <v>1638</v>
      </c>
      <c r="D235" s="689" t="s">
        <v>3226</v>
      </c>
      <c r="E235" s="762"/>
      <c r="F235" s="689"/>
      <c r="G235" s="689"/>
    </row>
    <row r="236" spans="1:7" x14ac:dyDescent="0.35">
      <c r="A236" s="669" t="s">
        <v>3273</v>
      </c>
      <c r="B236" s="705" t="s">
        <v>2501</v>
      </c>
      <c r="C236" s="743" t="s">
        <v>2502</v>
      </c>
      <c r="D236" s="707" t="s">
        <v>2502</v>
      </c>
      <c r="E236" s="587"/>
      <c r="F236" s="587"/>
      <c r="G236" s="672"/>
    </row>
    <row r="237" spans="1:7" x14ac:dyDescent="0.35">
      <c r="A237" s="669" t="s">
        <v>3274</v>
      </c>
      <c r="B237" s="705" t="s">
        <v>2501</v>
      </c>
      <c r="C237" s="743" t="s">
        <v>2502</v>
      </c>
      <c r="D237" s="707" t="s">
        <v>2502</v>
      </c>
      <c r="E237" s="587"/>
      <c r="F237" s="587"/>
      <c r="G237" s="672"/>
    </row>
    <row r="238" spans="1:7" x14ac:dyDescent="0.35">
      <c r="A238" s="669" t="s">
        <v>3275</v>
      </c>
      <c r="B238" s="705" t="s">
        <v>2501</v>
      </c>
      <c r="C238" s="743" t="s">
        <v>2502</v>
      </c>
      <c r="D238" s="707" t="s">
        <v>2502</v>
      </c>
      <c r="E238" s="587"/>
      <c r="F238" s="587"/>
      <c r="G238" s="672"/>
    </row>
    <row r="239" spans="1:7" x14ac:dyDescent="0.35">
      <c r="A239" s="669" t="s">
        <v>3276</v>
      </c>
      <c r="B239" s="705" t="s">
        <v>2501</v>
      </c>
      <c r="C239" s="743" t="s">
        <v>2502</v>
      </c>
      <c r="D239" s="707" t="s">
        <v>2502</v>
      </c>
      <c r="E239" s="587"/>
      <c r="F239" s="587"/>
      <c r="G239" s="672"/>
    </row>
    <row r="240" spans="1:7" x14ac:dyDescent="0.35">
      <c r="A240" s="669" t="s">
        <v>3277</v>
      </c>
      <c r="B240" s="705" t="s">
        <v>2501</v>
      </c>
      <c r="C240" s="743" t="s">
        <v>2502</v>
      </c>
      <c r="D240" s="707" t="s">
        <v>2502</v>
      </c>
      <c r="E240" s="587"/>
      <c r="F240" s="587"/>
      <c r="G240" s="672"/>
    </row>
    <row r="241" spans="1:7" x14ac:dyDescent="0.35">
      <c r="A241" s="669" t="s">
        <v>3278</v>
      </c>
      <c r="B241" s="705" t="s">
        <v>2501</v>
      </c>
      <c r="C241" s="743" t="s">
        <v>2502</v>
      </c>
      <c r="D241" s="707" t="s">
        <v>2502</v>
      </c>
      <c r="E241" s="587"/>
      <c r="F241" s="587"/>
      <c r="G241" s="672"/>
    </row>
    <row r="242" spans="1:7" x14ac:dyDescent="0.35">
      <c r="A242" s="669" t="s">
        <v>3279</v>
      </c>
      <c r="B242" s="705" t="s">
        <v>2501</v>
      </c>
      <c r="C242" s="743" t="s">
        <v>2502</v>
      </c>
      <c r="D242" s="707" t="s">
        <v>2502</v>
      </c>
      <c r="E242" s="587"/>
      <c r="F242" s="587"/>
      <c r="G242" s="672"/>
    </row>
    <row r="243" spans="1:7" x14ac:dyDescent="0.35">
      <c r="A243" s="669" t="s">
        <v>3280</v>
      </c>
      <c r="B243" s="705" t="s">
        <v>2501</v>
      </c>
      <c r="C243" s="743" t="s">
        <v>2502</v>
      </c>
      <c r="D243" s="707" t="s">
        <v>2502</v>
      </c>
      <c r="E243" s="587"/>
      <c r="F243" s="587"/>
      <c r="G243" s="672"/>
    </row>
    <row r="244" spans="1:7" x14ac:dyDescent="0.35">
      <c r="A244" s="669" t="s">
        <v>3281</v>
      </c>
      <c r="B244" s="705" t="s">
        <v>2501</v>
      </c>
      <c r="C244" s="743" t="s">
        <v>2502</v>
      </c>
      <c r="D244" s="707" t="s">
        <v>2502</v>
      </c>
      <c r="E244" s="587"/>
      <c r="F244" s="587"/>
      <c r="G244" s="672"/>
    </row>
    <row r="245" spans="1:7" x14ac:dyDescent="0.35">
      <c r="A245" s="669" t="s">
        <v>3282</v>
      </c>
      <c r="B245" s="705" t="s">
        <v>2501</v>
      </c>
      <c r="C245" s="743" t="s">
        <v>2502</v>
      </c>
      <c r="D245" s="707" t="s">
        <v>2502</v>
      </c>
      <c r="E245" s="587"/>
      <c r="F245" s="587"/>
      <c r="G245" s="672"/>
    </row>
    <row r="246" spans="1:7" x14ac:dyDescent="0.35">
      <c r="A246" s="669" t="s">
        <v>3283</v>
      </c>
      <c r="B246" s="705" t="s">
        <v>2501</v>
      </c>
      <c r="C246" s="743" t="s">
        <v>2502</v>
      </c>
      <c r="D246" s="707" t="s">
        <v>2502</v>
      </c>
      <c r="E246" s="587"/>
      <c r="F246" s="587"/>
      <c r="G246" s="672"/>
    </row>
    <row r="247" spans="1:7" x14ac:dyDescent="0.35">
      <c r="A247" s="669" t="s">
        <v>3284</v>
      </c>
      <c r="B247" s="705" t="s">
        <v>2501</v>
      </c>
      <c r="C247" s="743" t="s">
        <v>2502</v>
      </c>
      <c r="D247" s="707" t="s">
        <v>2502</v>
      </c>
      <c r="E247" s="587"/>
      <c r="F247" s="587"/>
      <c r="G247" s="672"/>
    </row>
    <row r="248" spans="1:7" x14ac:dyDescent="0.35">
      <c r="A248" s="669" t="s">
        <v>3285</v>
      </c>
      <c r="B248" s="705" t="s">
        <v>2501</v>
      </c>
      <c r="C248" s="743" t="s">
        <v>2502</v>
      </c>
      <c r="D248" s="707" t="s">
        <v>2502</v>
      </c>
      <c r="E248" s="587"/>
      <c r="F248" s="587"/>
      <c r="G248" s="672"/>
    </row>
    <row r="249" spans="1:7" x14ac:dyDescent="0.35">
      <c r="A249" s="669" t="s">
        <v>3286</v>
      </c>
      <c r="B249" s="705" t="s">
        <v>2501</v>
      </c>
      <c r="C249" s="743" t="s">
        <v>2502</v>
      </c>
      <c r="D249" s="707" t="s">
        <v>2502</v>
      </c>
      <c r="E249" s="587"/>
      <c r="F249" s="587"/>
      <c r="G249" s="672"/>
    </row>
    <row r="250" spans="1:7" x14ac:dyDescent="0.35">
      <c r="A250" s="669" t="s">
        <v>3287</v>
      </c>
      <c r="B250" s="705" t="s">
        <v>2501</v>
      </c>
      <c r="C250" s="743" t="s">
        <v>2502</v>
      </c>
      <c r="D250" s="707" t="s">
        <v>2502</v>
      </c>
      <c r="E250" s="587"/>
      <c r="F250" s="587"/>
      <c r="G250" s="672"/>
    </row>
    <row r="251" spans="1:7" x14ac:dyDescent="0.35">
      <c r="A251" s="669" t="s">
        <v>3288</v>
      </c>
      <c r="B251" s="705" t="s">
        <v>2501</v>
      </c>
      <c r="C251" s="743" t="s">
        <v>2502</v>
      </c>
      <c r="D251" s="707" t="s">
        <v>2502</v>
      </c>
      <c r="E251" s="587"/>
      <c r="F251" s="587"/>
      <c r="G251" s="672"/>
    </row>
    <row r="252" spans="1:7" x14ac:dyDescent="0.35">
      <c r="A252" s="669" t="s">
        <v>3289</v>
      </c>
      <c r="B252" s="705" t="s">
        <v>2501</v>
      </c>
      <c r="C252" s="743" t="s">
        <v>2502</v>
      </c>
      <c r="D252" s="707" t="s">
        <v>2502</v>
      </c>
      <c r="E252" s="587"/>
      <c r="F252" s="587"/>
      <c r="G252" s="672"/>
    </row>
    <row r="253" spans="1:7" x14ac:dyDescent="0.35">
      <c r="A253" s="669" t="s">
        <v>3290</v>
      </c>
      <c r="B253" s="671"/>
      <c r="C253" s="671"/>
      <c r="D253" s="671"/>
      <c r="E253" s="587"/>
      <c r="F253" s="587"/>
      <c r="G253" s="672"/>
    </row>
    <row r="254" spans="1:7" x14ac:dyDescent="0.35">
      <c r="A254" s="669" t="s">
        <v>3291</v>
      </c>
      <c r="B254" s="671"/>
      <c r="C254" s="671"/>
      <c r="D254" s="671"/>
      <c r="E254" s="587"/>
      <c r="F254" s="587"/>
      <c r="G254" s="672"/>
    </row>
    <row r="255" spans="1:7" x14ac:dyDescent="0.35">
      <c r="A255" s="669" t="s">
        <v>3292</v>
      </c>
      <c r="B255" s="587"/>
      <c r="C255" s="587"/>
      <c r="D255" s="587"/>
      <c r="E255" s="587"/>
      <c r="F255" s="587"/>
      <c r="G255" s="672"/>
    </row>
    <row r="256" spans="1:7" x14ac:dyDescent="0.35">
      <c r="A256" s="669" t="s">
        <v>3293</v>
      </c>
      <c r="B256" s="587"/>
      <c r="C256" s="587"/>
      <c r="D256" s="587"/>
      <c r="E256" s="587"/>
      <c r="F256" s="587"/>
      <c r="G256" s="672"/>
    </row>
    <row r="257" spans="1:7" x14ac:dyDescent="0.35">
      <c r="A257" s="669" t="s">
        <v>3294</v>
      </c>
      <c r="B257" s="587"/>
      <c r="C257" s="587"/>
      <c r="D257" s="587"/>
      <c r="E257" s="587"/>
      <c r="F257" s="587"/>
      <c r="G257" s="672"/>
    </row>
    <row r="258" spans="1:7" x14ac:dyDescent="0.35">
      <c r="A258" s="587"/>
      <c r="B258" s="587"/>
      <c r="C258" s="587"/>
      <c r="D258" s="587"/>
      <c r="E258" s="587"/>
      <c r="F258" s="587"/>
      <c r="G258" s="6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E36E00"/>
  </sheetPr>
  <dimension ref="A1:C403"/>
  <sheetViews>
    <sheetView zoomScale="80" zoomScaleNormal="80" workbookViewId="0">
      <selection activeCell="C7" sqref="C7"/>
    </sheetView>
  </sheetViews>
  <sheetFormatPr baseColWidth="10" defaultColWidth="11.453125" defaultRowHeight="14.5" outlineLevelRow="1" x14ac:dyDescent="0.35"/>
  <cols>
    <col min="1" max="1" width="16.26953125" customWidth="1"/>
    <col min="2" max="2" width="89.81640625" style="545" bestFit="1" customWidth="1"/>
    <col min="3" max="3" width="134.7265625" customWidth="1"/>
  </cols>
  <sheetData>
    <row r="1" spans="1:3" ht="31" x14ac:dyDescent="0.35">
      <c r="A1" s="640" t="s">
        <v>916</v>
      </c>
      <c r="B1" s="640"/>
      <c r="C1" s="571" t="s">
        <v>3331</v>
      </c>
    </row>
    <row r="2" spans="1:3" x14ac:dyDescent="0.35">
      <c r="B2" s="550"/>
      <c r="C2" s="550"/>
    </row>
    <row r="3" spans="1:3" x14ac:dyDescent="0.35">
      <c r="A3" s="641" t="s">
        <v>917</v>
      </c>
      <c r="B3" s="642"/>
      <c r="C3" s="550"/>
    </row>
    <row r="4" spans="1:3" x14ac:dyDescent="0.35">
      <c r="C4" s="550"/>
    </row>
    <row r="5" spans="1:3" ht="18.5" x14ac:dyDescent="0.35">
      <c r="A5" s="643" t="s">
        <v>31</v>
      </c>
      <c r="B5" s="643" t="s">
        <v>918</v>
      </c>
      <c r="C5" s="644" t="s">
        <v>1691</v>
      </c>
    </row>
    <row r="6" spans="1:3" ht="29" x14ac:dyDescent="0.35">
      <c r="A6" s="1" t="s">
        <v>919</v>
      </c>
      <c r="B6" s="570" t="s">
        <v>3000</v>
      </c>
      <c r="C6" s="645" t="s">
        <v>3001</v>
      </c>
    </row>
    <row r="7" spans="1:3" ht="29" x14ac:dyDescent="0.35">
      <c r="A7" s="1" t="s">
        <v>920</v>
      </c>
      <c r="B7" s="570" t="s">
        <v>3002</v>
      </c>
      <c r="C7" s="645" t="s">
        <v>3003</v>
      </c>
    </row>
    <row r="8" spans="1:3" ht="29" x14ac:dyDescent="0.35">
      <c r="A8" s="1" t="s">
        <v>921</v>
      </c>
      <c r="B8" s="570" t="s">
        <v>3004</v>
      </c>
      <c r="C8" s="645" t="s">
        <v>3005</v>
      </c>
    </row>
    <row r="9" spans="1:3" x14ac:dyDescent="0.35">
      <c r="A9" s="1" t="s">
        <v>922</v>
      </c>
      <c r="B9" s="570" t="s">
        <v>923</v>
      </c>
      <c r="C9" s="574" t="s">
        <v>2502</v>
      </c>
    </row>
    <row r="10" spans="1:3" ht="44.25" customHeight="1" x14ac:dyDescent="0.35">
      <c r="A10" s="1" t="s">
        <v>924</v>
      </c>
      <c r="B10" s="570" t="s">
        <v>3006</v>
      </c>
      <c r="C10" s="574" t="s">
        <v>2502</v>
      </c>
    </row>
    <row r="11" spans="1:3" ht="54.75" customHeight="1" x14ac:dyDescent="0.35">
      <c r="A11" s="1" t="s">
        <v>925</v>
      </c>
      <c r="B11" s="570" t="s">
        <v>3345</v>
      </c>
      <c r="C11" s="574" t="s">
        <v>2502</v>
      </c>
    </row>
    <row r="12" spans="1:3" x14ac:dyDescent="0.35">
      <c r="A12" s="1" t="s">
        <v>926</v>
      </c>
      <c r="B12" s="570" t="s">
        <v>3007</v>
      </c>
      <c r="C12" s="574" t="s">
        <v>3008</v>
      </c>
    </row>
    <row r="13" spans="1:3" x14ac:dyDescent="0.35">
      <c r="A13" s="1" t="s">
        <v>928</v>
      </c>
      <c r="B13" s="570" t="s">
        <v>927</v>
      </c>
      <c r="C13" s="574" t="s">
        <v>2502</v>
      </c>
    </row>
    <row r="14" spans="1:3" x14ac:dyDescent="0.35">
      <c r="A14" s="1" t="s">
        <v>930</v>
      </c>
      <c r="B14" s="570" t="s">
        <v>929</v>
      </c>
      <c r="C14" s="574" t="s">
        <v>2502</v>
      </c>
    </row>
    <row r="15" spans="1:3" ht="29" x14ac:dyDescent="0.35">
      <c r="A15" s="1" t="s">
        <v>932</v>
      </c>
      <c r="B15" s="570" t="s">
        <v>931</v>
      </c>
      <c r="C15" s="574" t="s">
        <v>2502</v>
      </c>
    </row>
    <row r="16" spans="1:3" x14ac:dyDescent="0.35">
      <c r="A16" s="1" t="s">
        <v>934</v>
      </c>
      <c r="B16" s="570" t="s">
        <v>933</v>
      </c>
      <c r="C16" s="574" t="s">
        <v>2502</v>
      </c>
    </row>
    <row r="17" spans="1:3" ht="30" customHeight="1" x14ac:dyDescent="0.35">
      <c r="A17" s="1" t="s">
        <v>936</v>
      </c>
      <c r="B17" s="646" t="s">
        <v>935</v>
      </c>
      <c r="C17" s="574" t="s">
        <v>2502</v>
      </c>
    </row>
    <row r="18" spans="1:3" x14ac:dyDescent="0.35">
      <c r="A18" s="1" t="s">
        <v>938</v>
      </c>
      <c r="B18" s="646" t="s">
        <v>937</v>
      </c>
      <c r="C18" s="574" t="s">
        <v>2502</v>
      </c>
    </row>
    <row r="19" spans="1:3" x14ac:dyDescent="0.35">
      <c r="A19" s="1" t="s">
        <v>3009</v>
      </c>
      <c r="B19" s="646" t="s">
        <v>939</v>
      </c>
      <c r="C19" s="574" t="s">
        <v>2502</v>
      </c>
    </row>
    <row r="20" spans="1:3" x14ac:dyDescent="0.35">
      <c r="A20" s="1" t="s">
        <v>3010</v>
      </c>
      <c r="B20" s="570" t="s">
        <v>3011</v>
      </c>
      <c r="C20" s="574" t="s">
        <v>2502</v>
      </c>
    </row>
    <row r="21" spans="1:3" x14ac:dyDescent="0.35">
      <c r="A21" s="1" t="s">
        <v>940</v>
      </c>
      <c r="B21" s="583" t="s">
        <v>3012</v>
      </c>
      <c r="C21" s="647"/>
    </row>
    <row r="22" spans="1:3" x14ac:dyDescent="0.35">
      <c r="A22" s="1" t="s">
        <v>941</v>
      </c>
      <c r="B22"/>
      <c r="C22" s="647"/>
    </row>
    <row r="23" spans="1:3" outlineLevel="1" x14ac:dyDescent="0.35">
      <c r="A23" s="1" t="s">
        <v>942</v>
      </c>
      <c r="C23" s="574"/>
    </row>
    <row r="24" spans="1:3" outlineLevel="1" x14ac:dyDescent="0.35">
      <c r="A24" s="1" t="s">
        <v>943</v>
      </c>
      <c r="B24" s="648"/>
      <c r="C24" s="574"/>
    </row>
    <row r="25" spans="1:3" outlineLevel="1" x14ac:dyDescent="0.35">
      <c r="A25" s="1" t="s">
        <v>944</v>
      </c>
      <c r="B25" s="648"/>
      <c r="C25" s="574"/>
    </row>
    <row r="26" spans="1:3" outlineLevel="1" x14ac:dyDescent="0.35">
      <c r="A26" s="1" t="s">
        <v>3013</v>
      </c>
      <c r="B26" s="648"/>
      <c r="C26" s="574"/>
    </row>
    <row r="27" spans="1:3" outlineLevel="1" x14ac:dyDescent="0.35">
      <c r="A27" s="1" t="s">
        <v>3014</v>
      </c>
      <c r="B27" s="648"/>
      <c r="C27" s="574"/>
    </row>
    <row r="28" spans="1:3" ht="18.5" outlineLevel="1" x14ac:dyDescent="0.35">
      <c r="A28" s="643"/>
      <c r="B28" s="643" t="s">
        <v>3015</v>
      </c>
      <c r="C28" s="644" t="s">
        <v>1691</v>
      </c>
    </row>
    <row r="29" spans="1:3" outlineLevel="1" x14ac:dyDescent="0.35">
      <c r="A29" s="1" t="s">
        <v>946</v>
      </c>
      <c r="B29" s="570" t="s">
        <v>3016</v>
      </c>
      <c r="C29" s="574" t="s">
        <v>2502</v>
      </c>
    </row>
    <row r="30" spans="1:3" outlineLevel="1" x14ac:dyDescent="0.35">
      <c r="A30" s="1" t="s">
        <v>949</v>
      </c>
      <c r="B30" s="570" t="s">
        <v>3017</v>
      </c>
      <c r="C30" s="574" t="s">
        <v>2502</v>
      </c>
    </row>
    <row r="31" spans="1:3" outlineLevel="1" x14ac:dyDescent="0.35">
      <c r="A31" s="1" t="s">
        <v>952</v>
      </c>
      <c r="B31" s="570" t="s">
        <v>3018</v>
      </c>
      <c r="C31" s="574" t="s">
        <v>2502</v>
      </c>
    </row>
    <row r="32" spans="1:3" ht="29" outlineLevel="1" x14ac:dyDescent="0.35">
      <c r="A32" s="1" t="s">
        <v>955</v>
      </c>
      <c r="B32" s="649" t="s">
        <v>3019</v>
      </c>
      <c r="C32" s="574" t="s">
        <v>2502</v>
      </c>
    </row>
    <row r="33" spans="1:3" outlineLevel="1" x14ac:dyDescent="0.35">
      <c r="A33" s="1" t="s">
        <v>956</v>
      </c>
      <c r="B33" s="650"/>
      <c r="C33" s="574"/>
    </row>
    <row r="34" spans="1:3" outlineLevel="1" x14ac:dyDescent="0.35">
      <c r="A34" s="1" t="s">
        <v>3020</v>
      </c>
      <c r="B34" s="650"/>
      <c r="C34" s="574"/>
    </row>
    <row r="35" spans="1:3" outlineLevel="1" x14ac:dyDescent="0.35">
      <c r="A35" s="1" t="s">
        <v>3021</v>
      </c>
      <c r="B35" s="650"/>
      <c r="C35" s="574"/>
    </row>
    <row r="36" spans="1:3" outlineLevel="1" x14ac:dyDescent="0.35">
      <c r="A36" s="1" t="s">
        <v>3022</v>
      </c>
      <c r="B36" s="650"/>
      <c r="C36" s="574"/>
    </row>
    <row r="37" spans="1:3" outlineLevel="1" x14ac:dyDescent="0.35">
      <c r="A37" s="1" t="s">
        <v>3023</v>
      </c>
      <c r="B37" s="650"/>
      <c r="C37" s="574"/>
    </row>
    <row r="38" spans="1:3" outlineLevel="1" x14ac:dyDescent="0.35">
      <c r="A38" s="1" t="s">
        <v>3024</v>
      </c>
      <c r="B38" s="650"/>
      <c r="C38" s="574"/>
    </row>
    <row r="39" spans="1:3" outlineLevel="1" x14ac:dyDescent="0.35">
      <c r="A39" s="1" t="s">
        <v>3025</v>
      </c>
      <c r="B39" s="650"/>
      <c r="C39" s="574"/>
    </row>
    <row r="40" spans="1:3" outlineLevel="1" x14ac:dyDescent="0.35">
      <c r="A40" s="1" t="s">
        <v>3026</v>
      </c>
      <c r="B40"/>
      <c r="C40" s="574"/>
    </row>
    <row r="41" spans="1:3" outlineLevel="1" x14ac:dyDescent="0.35">
      <c r="A41" s="1" t="s">
        <v>3027</v>
      </c>
      <c r="B41" s="650"/>
      <c r="C41" s="574"/>
    </row>
    <row r="42" spans="1:3" outlineLevel="1" x14ac:dyDescent="0.35">
      <c r="A42" s="1" t="s">
        <v>3028</v>
      </c>
      <c r="B42" s="650"/>
      <c r="C42" s="574"/>
    </row>
    <row r="43" spans="1:3" outlineLevel="1" x14ac:dyDescent="0.35">
      <c r="A43" s="1" t="s">
        <v>3029</v>
      </c>
      <c r="B43" s="650"/>
      <c r="C43" s="574"/>
    </row>
    <row r="44" spans="1:3" ht="18.5" x14ac:dyDescent="0.35">
      <c r="A44" s="643"/>
      <c r="B44" s="643" t="s">
        <v>3030</v>
      </c>
      <c r="C44" s="644" t="s">
        <v>945</v>
      </c>
    </row>
    <row r="45" spans="1:3" x14ac:dyDescent="0.35">
      <c r="A45" s="1" t="s">
        <v>957</v>
      </c>
      <c r="B45" s="646" t="s">
        <v>947</v>
      </c>
      <c r="C45" s="545" t="s">
        <v>948</v>
      </c>
    </row>
    <row r="46" spans="1:3" x14ac:dyDescent="0.35">
      <c r="A46" s="1" t="s">
        <v>3031</v>
      </c>
      <c r="B46" s="646" t="s">
        <v>950</v>
      </c>
      <c r="C46" s="545" t="s">
        <v>951</v>
      </c>
    </row>
    <row r="47" spans="1:3" x14ac:dyDescent="0.35">
      <c r="A47" s="1" t="s">
        <v>3032</v>
      </c>
      <c r="B47" s="646" t="s">
        <v>953</v>
      </c>
      <c r="C47" s="545" t="s">
        <v>954</v>
      </c>
    </row>
    <row r="48" spans="1:3" outlineLevel="1" x14ac:dyDescent="0.35">
      <c r="A48" s="1" t="s">
        <v>959</v>
      </c>
      <c r="B48" s="649" t="s">
        <v>3033</v>
      </c>
      <c r="C48" s="574" t="s">
        <v>1553</v>
      </c>
    </row>
    <row r="49" spans="1:3" outlineLevel="1" x14ac:dyDescent="0.35">
      <c r="A49" s="1" t="s">
        <v>960</v>
      </c>
      <c r="B49" s="651"/>
      <c r="C49" s="574"/>
    </row>
    <row r="50" spans="1:3" outlineLevel="1" x14ac:dyDescent="0.35">
      <c r="A50" s="1" t="s">
        <v>961</v>
      </c>
      <c r="B50" s="649"/>
      <c r="C50" s="574"/>
    </row>
    <row r="51" spans="1:3" ht="18.5" x14ac:dyDescent="0.35">
      <c r="A51" s="643"/>
      <c r="B51" s="643" t="s">
        <v>3034</v>
      </c>
      <c r="C51" s="644" t="s">
        <v>1691</v>
      </c>
    </row>
    <row r="52" spans="1:3" x14ac:dyDescent="0.35">
      <c r="A52" s="1" t="s">
        <v>3035</v>
      </c>
      <c r="B52" s="570" t="s">
        <v>958</v>
      </c>
      <c r="C52" s="545" t="s">
        <v>2502</v>
      </c>
    </row>
    <row r="53" spans="1:3" x14ac:dyDescent="0.35">
      <c r="A53" s="1" t="s">
        <v>3036</v>
      </c>
      <c r="B53" s="651"/>
      <c r="C53" s="647"/>
    </row>
    <row r="54" spans="1:3" x14ac:dyDescent="0.35">
      <c r="A54" s="1" t="s">
        <v>3037</v>
      </c>
      <c r="B54" s="651"/>
      <c r="C54" s="647"/>
    </row>
    <row r="55" spans="1:3" x14ac:dyDescent="0.35">
      <c r="A55" s="1" t="s">
        <v>3038</v>
      </c>
      <c r="B55" s="651"/>
      <c r="C55" s="647"/>
    </row>
    <row r="56" spans="1:3" x14ac:dyDescent="0.35">
      <c r="A56" s="1" t="s">
        <v>3039</v>
      </c>
      <c r="B56" s="651"/>
      <c r="C56" s="647"/>
    </row>
    <row r="57" spans="1:3" x14ac:dyDescent="0.35">
      <c r="A57" s="1" t="s">
        <v>3040</v>
      </c>
      <c r="B57" s="651"/>
      <c r="C57" s="647"/>
    </row>
    <row r="58" spans="1:3" x14ac:dyDescent="0.35">
      <c r="B58" s="544"/>
    </row>
    <row r="59" spans="1:3" x14ac:dyDescent="0.35">
      <c r="B59" s="544"/>
    </row>
    <row r="60" spans="1:3" x14ac:dyDescent="0.35">
      <c r="B60" s="544"/>
    </row>
    <row r="61" spans="1:3" x14ac:dyDescent="0.35">
      <c r="B61" s="544"/>
    </row>
    <row r="62" spans="1:3" x14ac:dyDescent="0.35">
      <c r="B62" s="544"/>
    </row>
    <row r="63" spans="1:3" x14ac:dyDescent="0.35">
      <c r="B63" s="544"/>
    </row>
    <row r="64" spans="1:3" x14ac:dyDescent="0.35">
      <c r="B64" s="544"/>
    </row>
    <row r="65" spans="2:2" x14ac:dyDescent="0.35">
      <c r="B65" s="544"/>
    </row>
    <row r="66" spans="2:2" x14ac:dyDescent="0.35">
      <c r="B66" s="544"/>
    </row>
    <row r="67" spans="2:2" x14ac:dyDescent="0.35">
      <c r="B67" s="544"/>
    </row>
    <row r="68" spans="2:2" x14ac:dyDescent="0.35">
      <c r="B68" s="544"/>
    </row>
    <row r="69" spans="2:2" x14ac:dyDescent="0.35">
      <c r="B69" s="544"/>
    </row>
    <row r="70" spans="2:2" x14ac:dyDescent="0.35">
      <c r="B70" s="544"/>
    </row>
    <row r="71" spans="2:2" x14ac:dyDescent="0.35">
      <c r="B71" s="544"/>
    </row>
    <row r="72" spans="2:2" x14ac:dyDescent="0.35">
      <c r="B72" s="544"/>
    </row>
    <row r="73" spans="2:2" x14ac:dyDescent="0.35">
      <c r="B73" s="544"/>
    </row>
    <row r="74" spans="2:2" x14ac:dyDescent="0.35">
      <c r="B74" s="544"/>
    </row>
    <row r="75" spans="2:2" x14ac:dyDescent="0.35">
      <c r="B75" s="544"/>
    </row>
    <row r="76" spans="2:2" x14ac:dyDescent="0.35">
      <c r="B76" s="544"/>
    </row>
    <row r="77" spans="2:2" x14ac:dyDescent="0.35">
      <c r="B77" s="544"/>
    </row>
    <row r="78" spans="2:2" x14ac:dyDescent="0.35">
      <c r="B78" s="544"/>
    </row>
    <row r="79" spans="2:2" x14ac:dyDescent="0.35">
      <c r="B79" s="544"/>
    </row>
    <row r="80" spans="2:2" x14ac:dyDescent="0.35">
      <c r="B80" s="544"/>
    </row>
    <row r="81" spans="2:2" x14ac:dyDescent="0.35">
      <c r="B81" s="544"/>
    </row>
    <row r="82" spans="2:2" x14ac:dyDescent="0.35">
      <c r="B82" s="544"/>
    </row>
    <row r="83" spans="2:2" x14ac:dyDescent="0.35">
      <c r="B83" s="544"/>
    </row>
    <row r="84" spans="2:2" x14ac:dyDescent="0.35">
      <c r="B84" s="544"/>
    </row>
    <row r="85" spans="2:2" x14ac:dyDescent="0.35">
      <c r="B85" s="544"/>
    </row>
    <row r="86" spans="2:2" x14ac:dyDescent="0.35">
      <c r="B86" s="544"/>
    </row>
    <row r="87" spans="2:2" x14ac:dyDescent="0.35">
      <c r="B87" s="544"/>
    </row>
    <row r="88" spans="2:2" x14ac:dyDescent="0.35">
      <c r="B88" s="544"/>
    </row>
    <row r="89" spans="2:2" x14ac:dyDescent="0.35">
      <c r="B89" s="544"/>
    </row>
    <row r="90" spans="2:2" x14ac:dyDescent="0.35">
      <c r="B90" s="544"/>
    </row>
    <row r="91" spans="2:2" x14ac:dyDescent="0.35">
      <c r="B91" s="544"/>
    </row>
    <row r="92" spans="2:2" x14ac:dyDescent="0.35">
      <c r="B92" s="544"/>
    </row>
    <row r="93" spans="2:2" x14ac:dyDescent="0.35">
      <c r="B93" s="544"/>
    </row>
    <row r="94" spans="2:2" x14ac:dyDescent="0.35">
      <c r="B94" s="544"/>
    </row>
    <row r="95" spans="2:2" x14ac:dyDescent="0.35">
      <c r="B95" s="544"/>
    </row>
    <row r="96" spans="2:2" x14ac:dyDescent="0.35">
      <c r="B96" s="544"/>
    </row>
    <row r="97" spans="2:2" x14ac:dyDescent="0.35">
      <c r="B97" s="544"/>
    </row>
    <row r="98" spans="2:2" x14ac:dyDescent="0.35">
      <c r="B98" s="544"/>
    </row>
    <row r="99" spans="2:2" x14ac:dyDescent="0.35">
      <c r="B99" s="544"/>
    </row>
    <row r="100" spans="2:2" x14ac:dyDescent="0.35">
      <c r="B100" s="544"/>
    </row>
    <row r="101" spans="2:2" x14ac:dyDescent="0.35">
      <c r="B101" s="544"/>
    </row>
    <row r="102" spans="2:2" x14ac:dyDescent="0.35">
      <c r="B102" s="544"/>
    </row>
    <row r="103" spans="2:2" x14ac:dyDescent="0.35">
      <c r="B103" s="550"/>
    </row>
    <row r="104" spans="2:2" x14ac:dyDescent="0.35">
      <c r="B104" s="550"/>
    </row>
    <row r="105" spans="2:2" x14ac:dyDescent="0.35">
      <c r="B105" s="550"/>
    </row>
    <row r="106" spans="2:2" x14ac:dyDescent="0.35">
      <c r="B106" s="550"/>
    </row>
    <row r="107" spans="2:2" x14ac:dyDescent="0.35">
      <c r="B107" s="550"/>
    </row>
    <row r="108" spans="2:2" x14ac:dyDescent="0.35">
      <c r="B108" s="550"/>
    </row>
    <row r="109" spans="2:2" x14ac:dyDescent="0.35">
      <c r="B109" s="550"/>
    </row>
    <row r="110" spans="2:2" x14ac:dyDescent="0.35">
      <c r="B110" s="550"/>
    </row>
    <row r="111" spans="2:2" x14ac:dyDescent="0.35">
      <c r="B111" s="550"/>
    </row>
    <row r="112" spans="2:2" x14ac:dyDescent="0.35">
      <c r="B112" s="550"/>
    </row>
    <row r="113" spans="2:2" x14ac:dyDescent="0.35">
      <c r="B113" s="544"/>
    </row>
    <row r="114" spans="2:2" x14ac:dyDescent="0.35">
      <c r="B114" s="544"/>
    </row>
    <row r="115" spans="2:2" x14ac:dyDescent="0.35">
      <c r="B115" s="544"/>
    </row>
    <row r="116" spans="2:2" x14ac:dyDescent="0.35">
      <c r="B116" s="544"/>
    </row>
    <row r="117" spans="2:2" x14ac:dyDescent="0.35">
      <c r="B117" s="544"/>
    </row>
    <row r="118" spans="2:2" x14ac:dyDescent="0.35">
      <c r="B118" s="544"/>
    </row>
    <row r="119" spans="2:2" x14ac:dyDescent="0.35">
      <c r="B119" s="544"/>
    </row>
    <row r="120" spans="2:2" x14ac:dyDescent="0.35">
      <c r="B120" s="544"/>
    </row>
    <row r="121" spans="2:2" x14ac:dyDescent="0.35">
      <c r="B121" s="652"/>
    </row>
    <row r="122" spans="2:2" x14ac:dyDescent="0.35">
      <c r="B122" s="544"/>
    </row>
    <row r="123" spans="2:2" x14ac:dyDescent="0.35">
      <c r="B123" s="544"/>
    </row>
    <row r="124" spans="2:2" x14ac:dyDescent="0.35">
      <c r="B124" s="544"/>
    </row>
    <row r="125" spans="2:2" x14ac:dyDescent="0.35">
      <c r="B125" s="544"/>
    </row>
    <row r="126" spans="2:2" x14ac:dyDescent="0.35">
      <c r="B126" s="544"/>
    </row>
    <row r="127" spans="2:2" x14ac:dyDescent="0.35">
      <c r="B127" s="544"/>
    </row>
    <row r="128" spans="2:2" x14ac:dyDescent="0.35">
      <c r="B128" s="544"/>
    </row>
    <row r="129" spans="2:2" x14ac:dyDescent="0.35">
      <c r="B129" s="544"/>
    </row>
    <row r="130" spans="2:2" x14ac:dyDescent="0.35">
      <c r="B130" s="544"/>
    </row>
    <row r="131" spans="2:2" x14ac:dyDescent="0.35">
      <c r="B131" s="544"/>
    </row>
    <row r="132" spans="2:2" x14ac:dyDescent="0.35">
      <c r="B132" s="544"/>
    </row>
    <row r="133" spans="2:2" x14ac:dyDescent="0.35">
      <c r="B133" s="544"/>
    </row>
    <row r="134" spans="2:2" x14ac:dyDescent="0.35">
      <c r="B134" s="544"/>
    </row>
    <row r="135" spans="2:2" x14ac:dyDescent="0.35">
      <c r="B135" s="544"/>
    </row>
    <row r="136" spans="2:2" x14ac:dyDescent="0.35">
      <c r="B136" s="544"/>
    </row>
    <row r="137" spans="2:2" x14ac:dyDescent="0.35">
      <c r="B137" s="544"/>
    </row>
    <row r="138" spans="2:2" x14ac:dyDescent="0.35">
      <c r="B138" s="544"/>
    </row>
    <row r="140" spans="2:2" x14ac:dyDescent="0.35">
      <c r="B140" s="544"/>
    </row>
    <row r="141" spans="2:2" x14ac:dyDescent="0.35">
      <c r="B141" s="544"/>
    </row>
    <row r="142" spans="2:2" x14ac:dyDescent="0.35">
      <c r="B142" s="544"/>
    </row>
    <row r="147" spans="2:2" x14ac:dyDescent="0.35">
      <c r="B147" s="546"/>
    </row>
    <row r="148" spans="2:2" x14ac:dyDescent="0.35">
      <c r="B148" s="653"/>
    </row>
    <row r="154" spans="2:2" x14ac:dyDescent="0.35">
      <c r="B154" s="646"/>
    </row>
    <row r="155" spans="2:2" x14ac:dyDescent="0.35">
      <c r="B155" s="544"/>
    </row>
    <row r="157" spans="2:2" x14ac:dyDescent="0.35">
      <c r="B157" s="544"/>
    </row>
    <row r="158" spans="2:2" x14ac:dyDescent="0.35">
      <c r="B158" s="544"/>
    </row>
    <row r="159" spans="2:2" x14ac:dyDescent="0.35">
      <c r="B159" s="544"/>
    </row>
    <row r="160" spans="2:2" x14ac:dyDescent="0.35">
      <c r="B160" s="544"/>
    </row>
    <row r="161" spans="2:2" x14ac:dyDescent="0.35">
      <c r="B161" s="544"/>
    </row>
    <row r="162" spans="2:2" x14ac:dyDescent="0.35">
      <c r="B162" s="544"/>
    </row>
    <row r="163" spans="2:2" x14ac:dyDescent="0.35">
      <c r="B163" s="544"/>
    </row>
    <row r="164" spans="2:2" x14ac:dyDescent="0.35">
      <c r="B164" s="544"/>
    </row>
    <row r="165" spans="2:2" x14ac:dyDescent="0.35">
      <c r="B165" s="544"/>
    </row>
    <row r="166" spans="2:2" x14ac:dyDescent="0.35">
      <c r="B166" s="544"/>
    </row>
    <row r="167" spans="2:2" x14ac:dyDescent="0.35">
      <c r="B167" s="544"/>
    </row>
    <row r="168" spans="2:2" x14ac:dyDescent="0.35">
      <c r="B168" s="544"/>
    </row>
    <row r="265" spans="2:2" x14ac:dyDescent="0.35">
      <c r="B265" s="570"/>
    </row>
    <row r="266" spans="2:2" x14ac:dyDescent="0.35">
      <c r="B266" s="544"/>
    </row>
    <row r="267" spans="2:2" x14ac:dyDescent="0.35">
      <c r="B267" s="544"/>
    </row>
    <row r="270" spans="2:2" x14ac:dyDescent="0.35">
      <c r="B270" s="544"/>
    </row>
    <row r="286" spans="2:2" x14ac:dyDescent="0.35">
      <c r="B286" s="570"/>
    </row>
    <row r="316" spans="2:2" x14ac:dyDescent="0.35">
      <c r="B316" s="546"/>
    </row>
    <row r="317" spans="2:2" x14ac:dyDescent="0.35">
      <c r="B317" s="544"/>
    </row>
    <row r="319" spans="2:2" x14ac:dyDescent="0.35">
      <c r="B319" s="544"/>
    </row>
    <row r="320" spans="2:2" x14ac:dyDescent="0.35">
      <c r="B320" s="544"/>
    </row>
    <row r="321" spans="2:2" x14ac:dyDescent="0.35">
      <c r="B321" s="544"/>
    </row>
    <row r="322" spans="2:2" x14ac:dyDescent="0.35">
      <c r="B322" s="544"/>
    </row>
    <row r="323" spans="2:2" x14ac:dyDescent="0.35">
      <c r="B323" s="544"/>
    </row>
    <row r="324" spans="2:2" x14ac:dyDescent="0.35">
      <c r="B324" s="544"/>
    </row>
    <row r="325" spans="2:2" x14ac:dyDescent="0.35">
      <c r="B325" s="544"/>
    </row>
    <row r="326" spans="2:2" x14ac:dyDescent="0.35">
      <c r="B326" s="544"/>
    </row>
    <row r="327" spans="2:2" x14ac:dyDescent="0.35">
      <c r="B327" s="544"/>
    </row>
    <row r="328" spans="2:2" x14ac:dyDescent="0.35">
      <c r="B328" s="544"/>
    </row>
    <row r="329" spans="2:2" x14ac:dyDescent="0.35">
      <c r="B329" s="544"/>
    </row>
    <row r="330" spans="2:2" x14ac:dyDescent="0.35">
      <c r="B330" s="544"/>
    </row>
    <row r="342" spans="2:2" x14ac:dyDescent="0.35">
      <c r="B342" s="544"/>
    </row>
    <row r="343" spans="2:2" x14ac:dyDescent="0.35">
      <c r="B343" s="544"/>
    </row>
    <row r="344" spans="2:2" x14ac:dyDescent="0.35">
      <c r="B344" s="544"/>
    </row>
    <row r="345" spans="2:2" x14ac:dyDescent="0.35">
      <c r="B345" s="544"/>
    </row>
    <row r="346" spans="2:2" x14ac:dyDescent="0.35">
      <c r="B346" s="544"/>
    </row>
    <row r="347" spans="2:2" x14ac:dyDescent="0.35">
      <c r="B347" s="544"/>
    </row>
    <row r="348" spans="2:2" x14ac:dyDescent="0.35">
      <c r="B348" s="544"/>
    </row>
    <row r="349" spans="2:2" x14ac:dyDescent="0.35">
      <c r="B349" s="544"/>
    </row>
    <row r="350" spans="2:2" x14ac:dyDescent="0.35">
      <c r="B350" s="544"/>
    </row>
    <row r="352" spans="2:2" x14ac:dyDescent="0.35">
      <c r="B352" s="544"/>
    </row>
    <row r="353" spans="2:2" x14ac:dyDescent="0.35">
      <c r="B353" s="544"/>
    </row>
    <row r="354" spans="2:2" x14ac:dyDescent="0.35">
      <c r="B354" s="544"/>
    </row>
    <row r="355" spans="2:2" x14ac:dyDescent="0.35">
      <c r="B355" s="544"/>
    </row>
    <row r="356" spans="2:2" x14ac:dyDescent="0.35">
      <c r="B356" s="544"/>
    </row>
    <row r="358" spans="2:2" x14ac:dyDescent="0.35">
      <c r="B358" s="544"/>
    </row>
    <row r="361" spans="2:2" x14ac:dyDescent="0.35">
      <c r="B361" s="544"/>
    </row>
    <row r="364" spans="2:2" x14ac:dyDescent="0.35">
      <c r="B364" s="544"/>
    </row>
    <row r="365" spans="2:2" x14ac:dyDescent="0.35">
      <c r="B365" s="544"/>
    </row>
    <row r="366" spans="2:2" x14ac:dyDescent="0.35">
      <c r="B366" s="544"/>
    </row>
    <row r="367" spans="2:2" x14ac:dyDescent="0.35">
      <c r="B367" s="544"/>
    </row>
    <row r="368" spans="2:2" x14ac:dyDescent="0.35">
      <c r="B368" s="544"/>
    </row>
    <row r="369" spans="2:2" x14ac:dyDescent="0.35">
      <c r="B369" s="544"/>
    </row>
    <row r="370" spans="2:2" x14ac:dyDescent="0.35">
      <c r="B370" s="544"/>
    </row>
    <row r="371" spans="2:2" x14ac:dyDescent="0.35">
      <c r="B371" s="544"/>
    </row>
    <row r="372" spans="2:2" x14ac:dyDescent="0.35">
      <c r="B372" s="544"/>
    </row>
    <row r="373" spans="2:2" x14ac:dyDescent="0.35">
      <c r="B373" s="544"/>
    </row>
    <row r="374" spans="2:2" x14ac:dyDescent="0.35">
      <c r="B374" s="544"/>
    </row>
    <row r="375" spans="2:2" x14ac:dyDescent="0.35">
      <c r="B375" s="544"/>
    </row>
    <row r="376" spans="2:2" x14ac:dyDescent="0.35">
      <c r="B376" s="544"/>
    </row>
    <row r="377" spans="2:2" x14ac:dyDescent="0.35">
      <c r="B377" s="544"/>
    </row>
    <row r="378" spans="2:2" x14ac:dyDescent="0.35">
      <c r="B378" s="544"/>
    </row>
    <row r="379" spans="2:2" x14ac:dyDescent="0.35">
      <c r="B379" s="544"/>
    </row>
    <row r="380" spans="2:2" x14ac:dyDescent="0.35">
      <c r="B380" s="544"/>
    </row>
    <row r="381" spans="2:2" x14ac:dyDescent="0.35">
      <c r="B381" s="544"/>
    </row>
    <row r="382" spans="2:2" x14ac:dyDescent="0.35">
      <c r="B382" s="544"/>
    </row>
    <row r="386" spans="2:2" x14ac:dyDescent="0.35">
      <c r="B386" s="546"/>
    </row>
    <row r="403" spans="2:2" x14ac:dyDescent="0.35">
      <c r="B403" s="654"/>
    </row>
  </sheetData>
  <protectedRanges>
    <protectedRange sqref="B21 C52:C88 B52 B24:B27 C13:C20 C29:C31 A53:B88 C23:C27 C6:C11 B32:C43" name="Glossary"/>
  </protectedRanges>
  <pageMargins left="0.70866141732283472" right="0.70866141732283472" top="0.55118110236220474" bottom="0.35433070866141736" header="0.11811023622047245" footer="0.31496062992125984"/>
  <pageSetup paperSize="9" scale="50" orientation="landscape" r:id="rId1"/>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E36E00"/>
  </sheetPr>
  <dimension ref="A1:A174"/>
  <sheetViews>
    <sheetView view="pageBreakPreview" zoomScale="60" zoomScaleNormal="60" workbookViewId="0">
      <selection activeCell="H2" sqref="H2:J130"/>
    </sheetView>
  </sheetViews>
  <sheetFormatPr baseColWidth="10" defaultColWidth="9.1796875" defaultRowHeight="14.5" x14ac:dyDescent="0.35"/>
  <cols>
    <col min="1" max="1" width="242" style="2" customWidth="1"/>
    <col min="2" max="16384" width="9.1796875" style="2"/>
  </cols>
  <sheetData>
    <row r="1" spans="1:1" ht="31" x14ac:dyDescent="0.35">
      <c r="A1" s="19" t="s">
        <v>962</v>
      </c>
    </row>
    <row r="3" spans="1:1" ht="15" x14ac:dyDescent="0.35">
      <c r="A3" s="74"/>
    </row>
    <row r="4" spans="1:1" ht="34" x14ac:dyDescent="0.35">
      <c r="A4" s="75" t="s">
        <v>963</v>
      </c>
    </row>
    <row r="5" spans="1:1" ht="34" x14ac:dyDescent="0.35">
      <c r="A5" s="75" t="s">
        <v>964</v>
      </c>
    </row>
    <row r="6" spans="1:1" ht="34" x14ac:dyDescent="0.35">
      <c r="A6" s="75" t="s">
        <v>965</v>
      </c>
    </row>
    <row r="7" spans="1:1" ht="17" x14ac:dyDescent="0.35">
      <c r="A7" s="75"/>
    </row>
    <row r="8" spans="1:1" ht="18.5" x14ac:dyDescent="0.35">
      <c r="A8" s="76" t="s">
        <v>966</v>
      </c>
    </row>
    <row r="9" spans="1:1" ht="34" x14ac:dyDescent="0.4">
      <c r="A9" s="85" t="s">
        <v>1128</v>
      </c>
    </row>
    <row r="10" spans="1:1" ht="68" x14ac:dyDescent="0.35">
      <c r="A10" s="78" t="s">
        <v>967</v>
      </c>
    </row>
    <row r="11" spans="1:1" ht="34" x14ac:dyDescent="0.35">
      <c r="A11" s="78" t="s">
        <v>968</v>
      </c>
    </row>
    <row r="12" spans="1:1" ht="17" x14ac:dyDescent="0.35">
      <c r="A12" s="78" t="s">
        <v>969</v>
      </c>
    </row>
    <row r="13" spans="1:1" ht="17" x14ac:dyDescent="0.35">
      <c r="A13" s="78" t="s">
        <v>970</v>
      </c>
    </row>
    <row r="14" spans="1:1" ht="17" x14ac:dyDescent="0.35">
      <c r="A14" s="78" t="s">
        <v>971</v>
      </c>
    </row>
    <row r="15" spans="1:1" ht="17" x14ac:dyDescent="0.35">
      <c r="A15" s="78"/>
    </row>
    <row r="16" spans="1:1" ht="18.5" x14ac:dyDescent="0.35">
      <c r="A16" s="76" t="s">
        <v>972</v>
      </c>
    </row>
    <row r="17" spans="1:1" ht="17" x14ac:dyDescent="0.35">
      <c r="A17" s="79" t="s">
        <v>973</v>
      </c>
    </row>
    <row r="18" spans="1:1" ht="34" x14ac:dyDescent="0.35">
      <c r="A18" s="80" t="s">
        <v>974</v>
      </c>
    </row>
    <row r="19" spans="1:1" ht="34" x14ac:dyDescent="0.35">
      <c r="A19" s="80" t="s">
        <v>975</v>
      </c>
    </row>
    <row r="20" spans="1:1" ht="51" x14ac:dyDescent="0.35">
      <c r="A20" s="80" t="s">
        <v>976</v>
      </c>
    </row>
    <row r="21" spans="1:1" ht="85" x14ac:dyDescent="0.35">
      <c r="A21" s="80" t="s">
        <v>977</v>
      </c>
    </row>
    <row r="22" spans="1:1" ht="51" x14ac:dyDescent="0.35">
      <c r="A22" s="80" t="s">
        <v>978</v>
      </c>
    </row>
    <row r="23" spans="1:1" ht="34" x14ac:dyDescent="0.35">
      <c r="A23" s="80" t="s">
        <v>979</v>
      </c>
    </row>
    <row r="24" spans="1:1" ht="17" x14ac:dyDescent="0.35">
      <c r="A24" s="80" t="s">
        <v>980</v>
      </c>
    </row>
    <row r="25" spans="1:1" ht="17" x14ac:dyDescent="0.35">
      <c r="A25" s="79" t="s">
        <v>981</v>
      </c>
    </row>
    <row r="26" spans="1:1" ht="51" x14ac:dyDescent="0.4">
      <c r="A26" s="81" t="s">
        <v>982</v>
      </c>
    </row>
    <row r="27" spans="1:1" ht="17" x14ac:dyDescent="0.4">
      <c r="A27" s="81" t="s">
        <v>983</v>
      </c>
    </row>
    <row r="28" spans="1:1" ht="17" x14ac:dyDescent="0.35">
      <c r="A28" s="79" t="s">
        <v>984</v>
      </c>
    </row>
    <row r="29" spans="1:1" ht="34" x14ac:dyDescent="0.35">
      <c r="A29" s="80" t="s">
        <v>985</v>
      </c>
    </row>
    <row r="30" spans="1:1" ht="34" x14ac:dyDescent="0.35">
      <c r="A30" s="80" t="s">
        <v>986</v>
      </c>
    </row>
    <row r="31" spans="1:1" ht="34" x14ac:dyDescent="0.35">
      <c r="A31" s="80" t="s">
        <v>987</v>
      </c>
    </row>
    <row r="32" spans="1:1" ht="34" x14ac:dyDescent="0.35">
      <c r="A32" s="80" t="s">
        <v>988</v>
      </c>
    </row>
    <row r="33" spans="1:1" ht="17" x14ac:dyDescent="0.35">
      <c r="A33" s="80"/>
    </row>
    <row r="34" spans="1:1" ht="18.5" x14ac:dyDescent="0.35">
      <c r="A34" s="76" t="s">
        <v>989</v>
      </c>
    </row>
    <row r="35" spans="1:1" ht="17" x14ac:dyDescent="0.35">
      <c r="A35" s="79" t="s">
        <v>990</v>
      </c>
    </row>
    <row r="36" spans="1:1" ht="34" x14ac:dyDescent="0.35">
      <c r="A36" s="80" t="s">
        <v>991</v>
      </c>
    </row>
    <row r="37" spans="1:1" ht="34" x14ac:dyDescent="0.35">
      <c r="A37" s="80" t="s">
        <v>992</v>
      </c>
    </row>
    <row r="38" spans="1:1" ht="34" x14ac:dyDescent="0.35">
      <c r="A38" s="80" t="s">
        <v>993</v>
      </c>
    </row>
    <row r="39" spans="1:1" ht="17" x14ac:dyDescent="0.35">
      <c r="A39" s="80" t="s">
        <v>994</v>
      </c>
    </row>
    <row r="40" spans="1:1" ht="17" x14ac:dyDescent="0.35">
      <c r="A40" s="80" t="s">
        <v>995</v>
      </c>
    </row>
    <row r="41" spans="1:1" ht="17" x14ac:dyDescent="0.35">
      <c r="A41" s="79" t="s">
        <v>996</v>
      </c>
    </row>
    <row r="42" spans="1:1" ht="17" x14ac:dyDescent="0.35">
      <c r="A42" s="80" t="s">
        <v>997</v>
      </c>
    </row>
    <row r="43" spans="1:1" ht="17" x14ac:dyDescent="0.4">
      <c r="A43" s="81" t="s">
        <v>998</v>
      </c>
    </row>
    <row r="44" spans="1:1" ht="17" x14ac:dyDescent="0.35">
      <c r="A44" s="79" t="s">
        <v>999</v>
      </c>
    </row>
    <row r="45" spans="1:1" ht="34" x14ac:dyDescent="0.4">
      <c r="A45" s="81" t="s">
        <v>1000</v>
      </c>
    </row>
    <row r="46" spans="1:1" ht="34" x14ac:dyDescent="0.35">
      <c r="A46" s="80" t="s">
        <v>1001</v>
      </c>
    </row>
    <row r="47" spans="1:1" ht="34" x14ac:dyDescent="0.35">
      <c r="A47" s="80" t="s">
        <v>1002</v>
      </c>
    </row>
    <row r="48" spans="1:1" ht="17" x14ac:dyDescent="0.35">
      <c r="A48" s="80" t="s">
        <v>1003</v>
      </c>
    </row>
    <row r="49" spans="1:1" ht="17" x14ac:dyDescent="0.4">
      <c r="A49" s="81" t="s">
        <v>1004</v>
      </c>
    </row>
    <row r="50" spans="1:1" ht="17" x14ac:dyDescent="0.35">
      <c r="A50" s="79" t="s">
        <v>1005</v>
      </c>
    </row>
    <row r="51" spans="1:1" ht="34" x14ac:dyDescent="0.4">
      <c r="A51" s="81" t="s">
        <v>1006</v>
      </c>
    </row>
    <row r="52" spans="1:1" ht="17" x14ac:dyDescent="0.35">
      <c r="A52" s="80" t="s">
        <v>1007</v>
      </c>
    </row>
    <row r="53" spans="1:1" ht="34" x14ac:dyDescent="0.4">
      <c r="A53" s="81" t="s">
        <v>1008</v>
      </c>
    </row>
    <row r="54" spans="1:1" ht="17" x14ac:dyDescent="0.35">
      <c r="A54" s="79" t="s">
        <v>1009</v>
      </c>
    </row>
    <row r="55" spans="1:1" ht="17" x14ac:dyDescent="0.4">
      <c r="A55" s="81" t="s">
        <v>1010</v>
      </c>
    </row>
    <row r="56" spans="1:1" ht="34" x14ac:dyDescent="0.35">
      <c r="A56" s="80" t="s">
        <v>1011</v>
      </c>
    </row>
    <row r="57" spans="1:1" ht="17" x14ac:dyDescent="0.35">
      <c r="A57" s="80" t="s">
        <v>1012</v>
      </c>
    </row>
    <row r="58" spans="1:1" ht="17" x14ac:dyDescent="0.35">
      <c r="A58" s="80" t="s">
        <v>1013</v>
      </c>
    </row>
    <row r="59" spans="1:1" ht="17" x14ac:dyDescent="0.35">
      <c r="A59" s="79" t="s">
        <v>1014</v>
      </c>
    </row>
    <row r="60" spans="1:1" ht="17" x14ac:dyDescent="0.35">
      <c r="A60" s="80" t="s">
        <v>1015</v>
      </c>
    </row>
    <row r="61" spans="1:1" ht="17" x14ac:dyDescent="0.35">
      <c r="A61" s="82"/>
    </row>
    <row r="62" spans="1:1" ht="18.5" x14ac:dyDescent="0.35">
      <c r="A62" s="76" t="s">
        <v>1016</v>
      </c>
    </row>
    <row r="63" spans="1:1" ht="17" x14ac:dyDescent="0.35">
      <c r="A63" s="79" t="s">
        <v>1017</v>
      </c>
    </row>
    <row r="64" spans="1:1" ht="34" x14ac:dyDescent="0.35">
      <c r="A64" s="80" t="s">
        <v>1018</v>
      </c>
    </row>
    <row r="65" spans="1:1" ht="17" x14ac:dyDescent="0.35">
      <c r="A65" s="80" t="s">
        <v>1019</v>
      </c>
    </row>
    <row r="66" spans="1:1" ht="34" x14ac:dyDescent="0.35">
      <c r="A66" s="78" t="s">
        <v>1020</v>
      </c>
    </row>
    <row r="67" spans="1:1" ht="34" x14ac:dyDescent="0.35">
      <c r="A67" s="78" t="s">
        <v>1021</v>
      </c>
    </row>
    <row r="68" spans="1:1" ht="34" x14ac:dyDescent="0.35">
      <c r="A68" s="78" t="s">
        <v>1022</v>
      </c>
    </row>
    <row r="69" spans="1:1" ht="17" x14ac:dyDescent="0.35">
      <c r="A69" s="83" t="s">
        <v>1023</v>
      </c>
    </row>
    <row r="70" spans="1:1" ht="51" x14ac:dyDescent="0.35">
      <c r="A70" s="78" t="s">
        <v>1024</v>
      </c>
    </row>
    <row r="71" spans="1:1" ht="17" x14ac:dyDescent="0.35">
      <c r="A71" s="78" t="s">
        <v>1025</v>
      </c>
    </row>
    <row r="72" spans="1:1" ht="17" x14ac:dyDescent="0.35">
      <c r="A72" s="83" t="s">
        <v>1026</v>
      </c>
    </row>
    <row r="73" spans="1:1" ht="17" x14ac:dyDescent="0.35">
      <c r="A73" s="78" t="s">
        <v>1027</v>
      </c>
    </row>
    <row r="74" spans="1:1" ht="17" x14ac:dyDescent="0.35">
      <c r="A74" s="83" t="s">
        <v>1028</v>
      </c>
    </row>
    <row r="75" spans="1:1" ht="34" x14ac:dyDescent="0.35">
      <c r="A75" s="78" t="s">
        <v>1029</v>
      </c>
    </row>
    <row r="76" spans="1:1" ht="17" x14ac:dyDescent="0.35">
      <c r="A76" s="78" t="s">
        <v>1030</v>
      </c>
    </row>
    <row r="77" spans="1:1" ht="51" x14ac:dyDescent="0.35">
      <c r="A77" s="78" t="s">
        <v>1031</v>
      </c>
    </row>
    <row r="78" spans="1:1" ht="17" x14ac:dyDescent="0.35">
      <c r="A78" s="83" t="s">
        <v>1032</v>
      </c>
    </row>
    <row r="79" spans="1:1" ht="17" x14ac:dyDescent="0.4">
      <c r="A79" s="77" t="s">
        <v>1033</v>
      </c>
    </row>
    <row r="80" spans="1:1" ht="17" x14ac:dyDescent="0.35">
      <c r="A80" s="83" t="s">
        <v>1034</v>
      </c>
    </row>
    <row r="81" spans="1:1" ht="34" x14ac:dyDescent="0.35">
      <c r="A81" s="78" t="s">
        <v>1035</v>
      </c>
    </row>
    <row r="82" spans="1:1" ht="34" x14ac:dyDescent="0.35">
      <c r="A82" s="78" t="s">
        <v>1036</v>
      </c>
    </row>
    <row r="83" spans="1:1" ht="34" x14ac:dyDescent="0.35">
      <c r="A83" s="78" t="s">
        <v>1037</v>
      </c>
    </row>
    <row r="84" spans="1:1" ht="34" x14ac:dyDescent="0.35">
      <c r="A84" s="78" t="s">
        <v>1038</v>
      </c>
    </row>
    <row r="85" spans="1:1" ht="34" x14ac:dyDescent="0.35">
      <c r="A85" s="78" t="s">
        <v>1039</v>
      </c>
    </row>
    <row r="86" spans="1:1" ht="17" x14ac:dyDescent="0.35">
      <c r="A86" s="83" t="s">
        <v>1040</v>
      </c>
    </row>
    <row r="87" spans="1:1" ht="17" x14ac:dyDescent="0.35">
      <c r="A87" s="78" t="s">
        <v>1041</v>
      </c>
    </row>
    <row r="88" spans="1:1" ht="17" x14ac:dyDescent="0.35">
      <c r="A88" s="78" t="s">
        <v>1042</v>
      </c>
    </row>
    <row r="89" spans="1:1" ht="17" x14ac:dyDescent="0.35">
      <c r="A89" s="83" t="s">
        <v>1043</v>
      </c>
    </row>
    <row r="90" spans="1:1" ht="34" x14ac:dyDescent="0.35">
      <c r="A90" s="78" t="s">
        <v>1044</v>
      </c>
    </row>
    <row r="91" spans="1:1" ht="17" x14ac:dyDescent="0.35">
      <c r="A91" s="83" t="s">
        <v>1045</v>
      </c>
    </row>
    <row r="92" spans="1:1" ht="17" x14ac:dyDescent="0.4">
      <c r="A92" s="77" t="s">
        <v>1046</v>
      </c>
    </row>
    <row r="93" spans="1:1" ht="17" x14ac:dyDescent="0.35">
      <c r="A93" s="78" t="s">
        <v>1047</v>
      </c>
    </row>
    <row r="94" spans="1:1" ht="17" x14ac:dyDescent="0.35">
      <c r="A94" s="78"/>
    </row>
    <row r="95" spans="1:1" ht="18.5" x14ac:dyDescent="0.35">
      <c r="A95" s="76" t="s">
        <v>1048</v>
      </c>
    </row>
    <row r="96" spans="1:1" ht="34" x14ac:dyDescent="0.4">
      <c r="A96" s="77" t="s">
        <v>1049</v>
      </c>
    </row>
    <row r="97" spans="1:1" ht="17" x14ac:dyDescent="0.4">
      <c r="A97" s="77" t="s">
        <v>1050</v>
      </c>
    </row>
    <row r="98" spans="1:1" ht="17" x14ac:dyDescent="0.35">
      <c r="A98" s="83" t="s">
        <v>1051</v>
      </c>
    </row>
    <row r="99" spans="1:1" ht="17" x14ac:dyDescent="0.35">
      <c r="A99" s="75" t="s">
        <v>1052</v>
      </c>
    </row>
    <row r="100" spans="1:1" ht="17" x14ac:dyDescent="0.35">
      <c r="A100" s="78" t="s">
        <v>1053</v>
      </c>
    </row>
    <row r="101" spans="1:1" ht="17" x14ac:dyDescent="0.35">
      <c r="A101" s="78" t="s">
        <v>1054</v>
      </c>
    </row>
    <row r="102" spans="1:1" ht="17" x14ac:dyDescent="0.35">
      <c r="A102" s="78" t="s">
        <v>1055</v>
      </c>
    </row>
    <row r="103" spans="1:1" ht="17" x14ac:dyDescent="0.35">
      <c r="A103" s="78" t="s">
        <v>1056</v>
      </c>
    </row>
    <row r="104" spans="1:1" ht="34" x14ac:dyDescent="0.35">
      <c r="A104" s="78" t="s">
        <v>1057</v>
      </c>
    </row>
    <row r="105" spans="1:1" ht="17" x14ac:dyDescent="0.35">
      <c r="A105" s="75" t="s">
        <v>1058</v>
      </c>
    </row>
    <row r="106" spans="1:1" ht="17" x14ac:dyDescent="0.35">
      <c r="A106" s="78" t="s">
        <v>1059</v>
      </c>
    </row>
    <row r="107" spans="1:1" ht="17" x14ac:dyDescent="0.35">
      <c r="A107" s="78" t="s">
        <v>1060</v>
      </c>
    </row>
    <row r="108" spans="1:1" ht="17" x14ac:dyDescent="0.35">
      <c r="A108" s="78" t="s">
        <v>1061</v>
      </c>
    </row>
    <row r="109" spans="1:1" ht="17" x14ac:dyDescent="0.35">
      <c r="A109" s="78" t="s">
        <v>1062</v>
      </c>
    </row>
    <row r="110" spans="1:1" ht="17" x14ac:dyDescent="0.35">
      <c r="A110" s="78" t="s">
        <v>1063</v>
      </c>
    </row>
    <row r="111" spans="1:1" ht="17" x14ac:dyDescent="0.35">
      <c r="A111" s="78" t="s">
        <v>1064</v>
      </c>
    </row>
    <row r="112" spans="1:1" ht="17" x14ac:dyDescent="0.35">
      <c r="A112" s="83" t="s">
        <v>1065</v>
      </c>
    </row>
    <row r="113" spans="1:1" ht="17" x14ac:dyDescent="0.35">
      <c r="A113" s="78" t="s">
        <v>1066</v>
      </c>
    </row>
    <row r="114" spans="1:1" ht="17" x14ac:dyDescent="0.35">
      <c r="A114" s="75" t="s">
        <v>1067</v>
      </c>
    </row>
    <row r="115" spans="1:1" ht="17" x14ac:dyDescent="0.35">
      <c r="A115" s="78" t="s">
        <v>1068</v>
      </c>
    </row>
    <row r="116" spans="1:1" ht="17" x14ac:dyDescent="0.35">
      <c r="A116" s="78" t="s">
        <v>1069</v>
      </c>
    </row>
    <row r="117" spans="1:1" ht="17" x14ac:dyDescent="0.35">
      <c r="A117" s="75" t="s">
        <v>1070</v>
      </c>
    </row>
    <row r="118" spans="1:1" ht="17" x14ac:dyDescent="0.35">
      <c r="A118" s="78" t="s">
        <v>1071</v>
      </c>
    </row>
    <row r="119" spans="1:1" ht="17" x14ac:dyDescent="0.35">
      <c r="A119" s="78" t="s">
        <v>1072</v>
      </c>
    </row>
    <row r="120" spans="1:1" ht="17" x14ac:dyDescent="0.35">
      <c r="A120" s="78" t="s">
        <v>1073</v>
      </c>
    </row>
    <row r="121" spans="1:1" ht="17" x14ac:dyDescent="0.35">
      <c r="A121" s="83" t="s">
        <v>1074</v>
      </c>
    </row>
    <row r="122" spans="1:1" ht="17" x14ac:dyDescent="0.35">
      <c r="A122" s="75" t="s">
        <v>1075</v>
      </c>
    </row>
    <row r="123" spans="1:1" ht="17" x14ac:dyDescent="0.35">
      <c r="A123" s="75" t="s">
        <v>1076</v>
      </c>
    </row>
    <row r="124" spans="1:1" ht="17" x14ac:dyDescent="0.35">
      <c r="A124" s="78" t="s">
        <v>1077</v>
      </c>
    </row>
    <row r="125" spans="1:1" ht="17" x14ac:dyDescent="0.35">
      <c r="A125" s="78" t="s">
        <v>1078</v>
      </c>
    </row>
    <row r="126" spans="1:1" ht="17" x14ac:dyDescent="0.35">
      <c r="A126" s="78" t="s">
        <v>1079</v>
      </c>
    </row>
    <row r="127" spans="1:1" ht="17" x14ac:dyDescent="0.35">
      <c r="A127" s="78" t="s">
        <v>1080</v>
      </c>
    </row>
    <row r="128" spans="1:1" ht="17" x14ac:dyDescent="0.35">
      <c r="A128" s="78" t="s">
        <v>1081</v>
      </c>
    </row>
    <row r="129" spans="1:1" ht="17" x14ac:dyDescent="0.35">
      <c r="A129" s="83" t="s">
        <v>1082</v>
      </c>
    </row>
    <row r="130" spans="1:1" ht="34" x14ac:dyDescent="0.35">
      <c r="A130" s="78" t="s">
        <v>1083</v>
      </c>
    </row>
    <row r="131" spans="1:1" ht="68" x14ac:dyDescent="0.35">
      <c r="A131" s="78" t="s">
        <v>1084</v>
      </c>
    </row>
    <row r="132" spans="1:1" ht="34" x14ac:dyDescent="0.35">
      <c r="A132" s="78" t="s">
        <v>1085</v>
      </c>
    </row>
    <row r="133" spans="1:1" ht="17" x14ac:dyDescent="0.35">
      <c r="A133" s="83" t="s">
        <v>1086</v>
      </c>
    </row>
    <row r="134" spans="1:1" ht="34" x14ac:dyDescent="0.35">
      <c r="A134" s="75" t="s">
        <v>1087</v>
      </c>
    </row>
    <row r="135" spans="1:1" ht="17" x14ac:dyDescent="0.35">
      <c r="A135" s="75"/>
    </row>
    <row r="136" spans="1:1" ht="18.5" x14ac:dyDescent="0.35">
      <c r="A136" s="76" t="s">
        <v>1088</v>
      </c>
    </row>
    <row r="137" spans="1:1" ht="17" x14ac:dyDescent="0.35">
      <c r="A137" s="78" t="s">
        <v>1089</v>
      </c>
    </row>
    <row r="138" spans="1:1" ht="34" x14ac:dyDescent="0.35">
      <c r="A138" s="80" t="s">
        <v>1090</v>
      </c>
    </row>
    <row r="139" spans="1:1" ht="34" x14ac:dyDescent="0.35">
      <c r="A139" s="80" t="s">
        <v>1091</v>
      </c>
    </row>
    <row r="140" spans="1:1" ht="17" x14ac:dyDescent="0.35">
      <c r="A140" s="79" t="s">
        <v>1092</v>
      </c>
    </row>
    <row r="141" spans="1:1" ht="17" x14ac:dyDescent="0.35">
      <c r="A141" s="84" t="s">
        <v>1093</v>
      </c>
    </row>
    <row r="142" spans="1:1" ht="34" x14ac:dyDescent="0.4">
      <c r="A142" s="81" t="s">
        <v>1094</v>
      </c>
    </row>
    <row r="143" spans="1:1" ht="17" x14ac:dyDescent="0.35">
      <c r="A143" s="80" t="s">
        <v>1095</v>
      </c>
    </row>
    <row r="144" spans="1:1" ht="17" x14ac:dyDescent="0.35">
      <c r="A144" s="80" t="s">
        <v>1096</v>
      </c>
    </row>
    <row r="145" spans="1:1" ht="17" x14ac:dyDescent="0.35">
      <c r="A145" s="84" t="s">
        <v>1097</v>
      </c>
    </row>
    <row r="146" spans="1:1" ht="17" x14ac:dyDescent="0.35">
      <c r="A146" s="79" t="s">
        <v>1098</v>
      </c>
    </row>
    <row r="147" spans="1:1" ht="17" x14ac:dyDescent="0.35">
      <c r="A147" s="84" t="s">
        <v>1099</v>
      </c>
    </row>
    <row r="148" spans="1:1" ht="17" x14ac:dyDescent="0.35">
      <c r="A148" s="80" t="s">
        <v>1100</v>
      </c>
    </row>
    <row r="149" spans="1:1" ht="17" x14ac:dyDescent="0.35">
      <c r="A149" s="80" t="s">
        <v>1101</v>
      </c>
    </row>
    <row r="150" spans="1:1" ht="17" x14ac:dyDescent="0.35">
      <c r="A150" s="80" t="s">
        <v>1102</v>
      </c>
    </row>
    <row r="151" spans="1:1" ht="34" x14ac:dyDescent="0.35">
      <c r="A151" s="84" t="s">
        <v>1103</v>
      </c>
    </row>
    <row r="152" spans="1:1" ht="17" x14ac:dyDescent="0.35">
      <c r="A152" s="79" t="s">
        <v>1104</v>
      </c>
    </row>
    <row r="153" spans="1:1" ht="17" x14ac:dyDescent="0.35">
      <c r="A153" s="80" t="s">
        <v>1105</v>
      </c>
    </row>
    <row r="154" spans="1:1" ht="17" x14ac:dyDescent="0.35">
      <c r="A154" s="80" t="s">
        <v>1106</v>
      </c>
    </row>
    <row r="155" spans="1:1" ht="17" x14ac:dyDescent="0.35">
      <c r="A155" s="80" t="s">
        <v>1107</v>
      </c>
    </row>
    <row r="156" spans="1:1" ht="17" x14ac:dyDescent="0.35">
      <c r="A156" s="80" t="s">
        <v>1108</v>
      </c>
    </row>
    <row r="157" spans="1:1" ht="34" x14ac:dyDescent="0.35">
      <c r="A157" s="80" t="s">
        <v>1109</v>
      </c>
    </row>
    <row r="158" spans="1:1" ht="34" x14ac:dyDescent="0.35">
      <c r="A158" s="80" t="s">
        <v>1110</v>
      </c>
    </row>
    <row r="159" spans="1:1" ht="17" x14ac:dyDescent="0.35">
      <c r="A159" s="79" t="s">
        <v>1111</v>
      </c>
    </row>
    <row r="160" spans="1:1" ht="34" x14ac:dyDescent="0.35">
      <c r="A160" s="80" t="s">
        <v>1112</v>
      </c>
    </row>
    <row r="161" spans="1:1" ht="34" x14ac:dyDescent="0.35">
      <c r="A161" s="80" t="s">
        <v>1113</v>
      </c>
    </row>
    <row r="162" spans="1:1" ht="17" x14ac:dyDescent="0.35">
      <c r="A162" s="80" t="s">
        <v>1114</v>
      </c>
    </row>
    <row r="163" spans="1:1" ht="17" x14ac:dyDescent="0.35">
      <c r="A163" s="79" t="s">
        <v>1115</v>
      </c>
    </row>
    <row r="164" spans="1:1" ht="34" x14ac:dyDescent="0.4">
      <c r="A164" s="86" t="s">
        <v>1129</v>
      </c>
    </row>
    <row r="165" spans="1:1" ht="34" x14ac:dyDescent="0.35">
      <c r="A165" s="80" t="s">
        <v>1116</v>
      </c>
    </row>
    <row r="166" spans="1:1" ht="17" x14ac:dyDescent="0.35">
      <c r="A166" s="79" t="s">
        <v>1117</v>
      </c>
    </row>
    <row r="167" spans="1:1" ht="17" x14ac:dyDescent="0.35">
      <c r="A167" s="80" t="s">
        <v>1118</v>
      </c>
    </row>
    <row r="168" spans="1:1" ht="17" x14ac:dyDescent="0.35">
      <c r="A168" s="79" t="s">
        <v>1119</v>
      </c>
    </row>
    <row r="169" spans="1:1" ht="17" x14ac:dyDescent="0.4">
      <c r="A169" s="81" t="s">
        <v>1120</v>
      </c>
    </row>
    <row r="170" spans="1:1" ht="17" x14ac:dyDescent="0.4">
      <c r="A170" s="81"/>
    </row>
    <row r="171" spans="1:1" ht="17" x14ac:dyDescent="0.4">
      <c r="A171" s="81"/>
    </row>
    <row r="172" spans="1:1" ht="17" x14ac:dyDescent="0.4">
      <c r="A172" s="81"/>
    </row>
    <row r="173" spans="1:1" ht="17" x14ac:dyDescent="0.4">
      <c r="A173" s="81"/>
    </row>
    <row r="174" spans="1:1" ht="17" x14ac:dyDescent="0.4">
      <c r="A174" s="81"/>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8" tint="-0.249977111117893"/>
  </sheetPr>
  <dimension ref="B2:M25"/>
  <sheetViews>
    <sheetView showGridLines="0" topLeftCell="B3"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472"/>
      <c r="C3" s="473"/>
      <c r="D3" s="473"/>
      <c r="E3" s="473"/>
      <c r="F3" s="473"/>
      <c r="G3" s="473"/>
      <c r="H3" s="473"/>
      <c r="I3" s="473"/>
      <c r="J3" s="473"/>
      <c r="K3" s="473"/>
      <c r="L3" s="473"/>
      <c r="M3" s="474"/>
    </row>
    <row r="4" spans="2:13" x14ac:dyDescent="0.35">
      <c r="B4" s="415"/>
      <c r="C4" s="272"/>
      <c r="D4" s="272"/>
      <c r="E4" s="272"/>
      <c r="F4" s="272"/>
      <c r="G4" s="272"/>
      <c r="H4" s="272"/>
      <c r="I4" s="272"/>
      <c r="J4" s="272"/>
      <c r="K4" s="272"/>
      <c r="L4" s="272"/>
      <c r="M4" s="273"/>
    </row>
    <row r="5" spans="2:13" x14ac:dyDescent="0.35">
      <c r="B5" s="415"/>
      <c r="C5" s="272"/>
      <c r="D5" s="272"/>
      <c r="E5" s="272"/>
      <c r="F5" s="272"/>
      <c r="G5" s="272"/>
      <c r="H5" s="272"/>
      <c r="I5" s="272"/>
      <c r="J5" s="272"/>
      <c r="K5" s="272"/>
      <c r="L5" s="272"/>
      <c r="M5" s="273"/>
    </row>
    <row r="6" spans="2:13" x14ac:dyDescent="0.35">
      <c r="B6" s="415"/>
      <c r="C6" s="272"/>
      <c r="D6" s="272"/>
      <c r="E6" s="272"/>
      <c r="F6" s="272"/>
      <c r="G6" s="272"/>
      <c r="H6" s="272"/>
      <c r="I6" s="272"/>
      <c r="J6" s="272"/>
      <c r="K6" s="272"/>
      <c r="L6" s="272"/>
      <c r="M6" s="273"/>
    </row>
    <row r="7" spans="2:13" x14ac:dyDescent="0.35">
      <c r="B7" s="415"/>
      <c r="C7" s="272"/>
      <c r="D7" s="272"/>
      <c r="E7" s="272"/>
      <c r="F7" s="272"/>
      <c r="G7" s="272"/>
      <c r="H7" s="272"/>
      <c r="I7" s="272"/>
      <c r="J7" s="272"/>
      <c r="K7" s="272"/>
      <c r="L7" s="272"/>
      <c r="M7" s="273"/>
    </row>
    <row r="8" spans="2:13" x14ac:dyDescent="0.35">
      <c r="B8" s="415"/>
      <c r="C8" s="272"/>
      <c r="D8" s="272"/>
      <c r="E8" s="272"/>
      <c r="F8" s="272"/>
      <c r="G8" s="272"/>
      <c r="H8" s="272"/>
      <c r="I8" s="272"/>
      <c r="J8" s="272"/>
      <c r="K8" s="272"/>
      <c r="L8" s="272"/>
      <c r="M8" s="273"/>
    </row>
    <row r="9" spans="2:13" x14ac:dyDescent="0.35">
      <c r="B9" s="415"/>
      <c r="C9" s="272"/>
      <c r="D9" s="272"/>
      <c r="E9" s="272"/>
      <c r="F9" s="272"/>
      <c r="G9" s="272"/>
      <c r="H9" s="272"/>
      <c r="I9" s="272"/>
      <c r="J9" s="272"/>
      <c r="K9" s="272"/>
      <c r="L9" s="272"/>
      <c r="M9" s="273"/>
    </row>
    <row r="10" spans="2:13" x14ac:dyDescent="0.35">
      <c r="B10" s="415"/>
      <c r="C10" s="272"/>
      <c r="D10" s="272"/>
      <c r="E10" s="272"/>
      <c r="F10" s="272"/>
      <c r="G10" s="272"/>
      <c r="H10" s="272"/>
      <c r="I10" s="272"/>
      <c r="J10" s="272"/>
      <c r="K10" s="272"/>
      <c r="L10" s="272"/>
      <c r="M10" s="273"/>
    </row>
    <row r="11" spans="2:13" x14ac:dyDescent="0.35">
      <c r="B11" s="415"/>
      <c r="C11" s="272"/>
      <c r="D11" s="272"/>
      <c r="E11" s="272"/>
      <c r="F11" s="272"/>
      <c r="G11" s="272"/>
      <c r="H11" s="272"/>
      <c r="I11" s="272"/>
      <c r="J11" s="272"/>
      <c r="K11" s="272"/>
      <c r="L11" s="272"/>
      <c r="M11" s="273"/>
    </row>
    <row r="12" spans="2:13" x14ac:dyDescent="0.35">
      <c r="B12" s="415"/>
      <c r="C12" s="272"/>
      <c r="D12" s="272"/>
      <c r="E12" s="272"/>
      <c r="F12" s="272"/>
      <c r="G12" s="272"/>
      <c r="H12" s="272"/>
      <c r="I12" s="272"/>
      <c r="J12" s="272"/>
      <c r="K12" s="272"/>
      <c r="L12" s="272"/>
      <c r="M12" s="273"/>
    </row>
    <row r="13" spans="2:13" s="475" customFormat="1" ht="45" x14ac:dyDescent="0.9">
      <c r="B13" s="780" t="s">
        <v>1542</v>
      </c>
      <c r="C13" s="781"/>
      <c r="D13" s="781"/>
      <c r="E13" s="781"/>
      <c r="F13" s="781"/>
      <c r="G13" s="781"/>
      <c r="H13" s="781"/>
      <c r="I13" s="781"/>
      <c r="J13" s="781"/>
      <c r="K13" s="781"/>
      <c r="L13" s="781"/>
      <c r="M13" s="782"/>
    </row>
    <row r="14" spans="2:13" s="475" customFormat="1" ht="30" x14ac:dyDescent="0.6">
      <c r="B14" s="476"/>
      <c r="C14" s="477"/>
      <c r="D14" s="477"/>
      <c r="E14" s="477"/>
      <c r="F14" s="477"/>
      <c r="G14" s="477"/>
      <c r="H14" s="477"/>
      <c r="I14" s="477"/>
      <c r="J14" s="477"/>
      <c r="K14" s="477"/>
      <c r="L14" s="477"/>
      <c r="M14" s="478"/>
    </row>
    <row r="15" spans="2:13" s="475" customFormat="1" ht="35" x14ac:dyDescent="0.7">
      <c r="B15" s="783" t="s">
        <v>1543</v>
      </c>
      <c r="C15" s="784"/>
      <c r="D15" s="784"/>
      <c r="E15" s="784"/>
      <c r="F15" s="784"/>
      <c r="G15" s="784"/>
      <c r="H15" s="784"/>
      <c r="I15" s="784"/>
      <c r="J15" s="784"/>
      <c r="K15" s="784"/>
      <c r="L15" s="784"/>
      <c r="M15" s="785"/>
    </row>
    <row r="16" spans="2:13" s="479" customFormat="1" ht="28" x14ac:dyDescent="0.6">
      <c r="B16" s="786" t="s">
        <v>1544</v>
      </c>
      <c r="C16" s="787"/>
      <c r="D16" s="787"/>
      <c r="E16" s="787"/>
      <c r="F16" s="787"/>
      <c r="G16" s="787"/>
      <c r="H16" s="787"/>
      <c r="I16" s="787"/>
      <c r="J16" s="787"/>
      <c r="K16" s="787"/>
      <c r="L16" s="787"/>
      <c r="M16" s="788"/>
    </row>
    <row r="17" spans="2:13" s="479" customFormat="1" ht="23" x14ac:dyDescent="0.5">
      <c r="B17" s="480"/>
      <c r="C17" s="481"/>
      <c r="D17" s="481"/>
      <c r="E17" s="481"/>
      <c r="F17" s="481"/>
      <c r="G17" s="481"/>
      <c r="H17" s="481"/>
      <c r="I17" s="481"/>
      <c r="J17" s="481"/>
      <c r="K17" s="481"/>
      <c r="L17" s="481"/>
      <c r="M17" s="482"/>
    </row>
    <row r="18" spans="2:13" s="479" customFormat="1" ht="23" x14ac:dyDescent="0.5">
      <c r="B18" s="480"/>
      <c r="C18" s="481"/>
      <c r="D18" s="481"/>
      <c r="E18" s="481"/>
      <c r="F18" s="481"/>
      <c r="G18" s="481"/>
      <c r="H18" s="481"/>
      <c r="I18" s="481"/>
      <c r="J18" s="481"/>
      <c r="K18" s="481"/>
      <c r="L18" s="481"/>
      <c r="M18" s="482"/>
    </row>
    <row r="19" spans="2:13" s="479" customFormat="1" ht="23" x14ac:dyDescent="0.5">
      <c r="B19" s="480"/>
      <c r="C19" s="481"/>
      <c r="D19" s="481"/>
      <c r="E19" s="481"/>
      <c r="F19" s="481"/>
      <c r="G19" s="481"/>
      <c r="H19" s="481"/>
      <c r="I19" s="481"/>
      <c r="J19" s="481"/>
      <c r="K19" s="481"/>
      <c r="L19" s="481"/>
      <c r="M19" s="482"/>
    </row>
    <row r="20" spans="2:13" s="475" customFormat="1" ht="30" x14ac:dyDescent="0.6">
      <c r="B20" s="789">
        <v>46112</v>
      </c>
      <c r="C20" s="790"/>
      <c r="D20" s="790"/>
      <c r="E20" s="790"/>
      <c r="F20" s="790"/>
      <c r="G20" s="790"/>
      <c r="H20" s="790"/>
      <c r="I20" s="790"/>
      <c r="J20" s="790"/>
      <c r="K20" s="790"/>
      <c r="L20" s="790"/>
      <c r="M20" s="791"/>
    </row>
    <row r="21" spans="2:13" s="475" customFormat="1" x14ac:dyDescent="0.35">
      <c r="B21" s="483"/>
      <c r="C21" s="477"/>
      <c r="D21" s="477"/>
      <c r="E21" s="477"/>
      <c r="F21" s="477"/>
      <c r="G21" s="477"/>
      <c r="H21" s="477"/>
      <c r="I21" s="477"/>
      <c r="J21" s="477"/>
      <c r="K21" s="477"/>
      <c r="L21" s="477"/>
      <c r="M21" s="478"/>
    </row>
    <row r="22" spans="2:13" x14ac:dyDescent="0.35">
      <c r="B22" s="415"/>
      <c r="C22" s="272"/>
      <c r="D22" s="272"/>
      <c r="E22" s="272"/>
      <c r="F22" s="272"/>
      <c r="G22" s="272"/>
      <c r="H22" s="272"/>
      <c r="I22" s="272"/>
      <c r="J22" s="272"/>
      <c r="K22" s="272"/>
      <c r="L22" s="272"/>
      <c r="M22" s="273"/>
    </row>
    <row r="23" spans="2:13" x14ac:dyDescent="0.35">
      <c r="B23" s="415"/>
      <c r="C23" s="272"/>
      <c r="D23" s="272"/>
      <c r="E23" s="272"/>
      <c r="F23" s="272"/>
      <c r="G23" s="272"/>
      <c r="H23" s="272"/>
      <c r="I23" s="272"/>
      <c r="J23" s="272"/>
      <c r="K23" s="272"/>
      <c r="L23" s="272"/>
      <c r="M23" s="273"/>
    </row>
    <row r="24" spans="2:13" x14ac:dyDescent="0.35">
      <c r="B24" s="415"/>
      <c r="C24" s="272"/>
      <c r="D24" s="272"/>
      <c r="E24" s="272"/>
      <c r="F24" s="272"/>
      <c r="G24" s="272"/>
      <c r="H24" s="272"/>
      <c r="I24" s="272"/>
      <c r="J24" s="272"/>
      <c r="K24" s="272"/>
      <c r="L24" s="272"/>
      <c r="M24" s="273"/>
    </row>
    <row r="25" spans="2:13" ht="15" thickBot="1" x14ac:dyDescent="0.4">
      <c r="B25" s="484"/>
      <c r="C25" s="352"/>
      <c r="D25" s="352"/>
      <c r="E25" s="352"/>
      <c r="F25" s="352"/>
      <c r="G25" s="352"/>
      <c r="H25" s="352"/>
      <c r="I25" s="352"/>
      <c r="J25" s="352"/>
      <c r="K25" s="352"/>
      <c r="L25" s="352"/>
      <c r="M25" s="353"/>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3" tint="0.39997558519241921"/>
    <pageSetUpPr fitToPage="1"/>
  </sheetPr>
  <dimension ref="B1:M232"/>
  <sheetViews>
    <sheetView tabSelected="1" topLeftCell="A94" zoomScaleNormal="100" zoomScaleSheetLayoutView="80" workbookViewId="0">
      <selection activeCell="E139" sqref="E139"/>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19"/>
      <c r="C2" s="120" t="s">
        <v>1297</v>
      </c>
      <c r="D2" s="121"/>
      <c r="E2" s="121"/>
      <c r="F2" s="121"/>
      <c r="G2" s="121"/>
      <c r="H2" s="121"/>
      <c r="I2" s="121"/>
      <c r="J2" s="121"/>
      <c r="K2" s="121"/>
      <c r="L2" s="122"/>
    </row>
    <row r="3" spans="2:12" x14ac:dyDescent="0.35">
      <c r="B3" s="123"/>
      <c r="C3" s="124"/>
      <c r="D3" s="124"/>
      <c r="E3" s="124"/>
      <c r="F3" s="124"/>
      <c r="G3" s="124"/>
      <c r="H3" s="124"/>
      <c r="I3" s="124"/>
      <c r="J3" s="124"/>
      <c r="K3" s="124"/>
      <c r="L3" s="125"/>
    </row>
    <row r="4" spans="2:12" x14ac:dyDescent="0.35">
      <c r="B4" s="123"/>
      <c r="C4" s="126" t="s">
        <v>1298</v>
      </c>
      <c r="D4" s="795" t="s">
        <v>1135</v>
      </c>
      <c r="E4" s="796"/>
      <c r="F4" s="797"/>
      <c r="G4" s="124"/>
      <c r="H4" s="124"/>
      <c r="I4" s="124"/>
      <c r="J4" s="124"/>
      <c r="K4" s="124"/>
      <c r="L4" s="125"/>
    </row>
    <row r="5" spans="2:12" x14ac:dyDescent="0.35">
      <c r="B5" s="123"/>
      <c r="C5" s="126" t="s">
        <v>1173</v>
      </c>
      <c r="D5" s="127">
        <v>46112</v>
      </c>
      <c r="E5" s="124"/>
      <c r="F5" s="124"/>
      <c r="G5" s="124"/>
      <c r="H5" s="124"/>
      <c r="I5" s="124"/>
      <c r="J5" s="124"/>
      <c r="K5" s="124"/>
      <c r="L5" s="125"/>
    </row>
    <row r="6" spans="2:12" x14ac:dyDescent="0.35">
      <c r="B6" s="123"/>
      <c r="C6" s="124"/>
      <c r="D6" s="124"/>
      <c r="E6" s="124"/>
      <c r="F6" s="124"/>
      <c r="G6" s="124"/>
      <c r="H6" s="124"/>
      <c r="I6" s="124"/>
      <c r="J6" s="124"/>
      <c r="K6" s="124"/>
      <c r="L6" s="125"/>
    </row>
    <row r="7" spans="2:12" x14ac:dyDescent="0.35">
      <c r="B7" s="123"/>
      <c r="C7" s="124"/>
      <c r="D7" s="128"/>
      <c r="E7" s="124"/>
      <c r="F7" s="124"/>
      <c r="G7" s="124"/>
      <c r="H7" s="124"/>
      <c r="I7" s="124"/>
      <c r="J7" s="124"/>
      <c r="K7" s="124"/>
      <c r="L7" s="125"/>
    </row>
    <row r="8" spans="2:12" x14ac:dyDescent="0.35">
      <c r="B8" s="129">
        <v>1</v>
      </c>
      <c r="C8" s="130" t="s">
        <v>1299</v>
      </c>
      <c r="D8" s="131"/>
      <c r="E8" s="131"/>
      <c r="F8" s="131"/>
      <c r="G8" s="131"/>
      <c r="H8" s="131"/>
      <c r="I8" s="131"/>
      <c r="J8" s="131"/>
      <c r="K8" s="131"/>
      <c r="L8" s="132"/>
    </row>
    <row r="9" spans="2:12" x14ac:dyDescent="0.35">
      <c r="B9" s="123"/>
      <c r="C9" s="124"/>
      <c r="D9" s="124"/>
      <c r="E9" s="124"/>
      <c r="F9" s="124"/>
      <c r="G9" s="124"/>
      <c r="H9" s="124"/>
      <c r="I9" s="124"/>
      <c r="J9" s="124"/>
      <c r="K9" s="124"/>
      <c r="L9" s="125"/>
    </row>
    <row r="10" spans="2:12" x14ac:dyDescent="0.35">
      <c r="B10" s="123"/>
      <c r="C10" s="124"/>
      <c r="D10" s="124"/>
      <c r="E10" s="124"/>
      <c r="F10" s="124"/>
      <c r="G10" s="124"/>
      <c r="H10" s="124"/>
      <c r="I10" s="124"/>
      <c r="J10" s="124"/>
      <c r="K10" s="124"/>
      <c r="L10" s="125"/>
    </row>
    <row r="11" spans="2:12" x14ac:dyDescent="0.35">
      <c r="B11" s="123" t="s">
        <v>1174</v>
      </c>
      <c r="C11" s="133" t="s">
        <v>1175</v>
      </c>
      <c r="D11" s="134"/>
      <c r="E11" s="135"/>
      <c r="F11" s="136" t="s">
        <v>1300</v>
      </c>
      <c r="G11" s="137"/>
      <c r="H11" s="137"/>
      <c r="I11" s="138"/>
      <c r="J11" s="124"/>
      <c r="K11" s="124"/>
      <c r="L11" s="125"/>
    </row>
    <row r="12" spans="2:12" x14ac:dyDescent="0.35">
      <c r="B12" s="123"/>
      <c r="C12" s="139" t="s">
        <v>1176</v>
      </c>
      <c r="D12" s="140"/>
      <c r="E12" s="141"/>
      <c r="F12" s="136" t="s">
        <v>1301</v>
      </c>
      <c r="G12" s="137"/>
      <c r="H12" s="137"/>
      <c r="I12" s="138"/>
      <c r="J12" s="124"/>
      <c r="K12" s="124"/>
      <c r="L12" s="125"/>
    </row>
    <row r="13" spans="2:12" x14ac:dyDescent="0.35">
      <c r="B13" s="123"/>
      <c r="C13" s="142" t="s">
        <v>1177</v>
      </c>
      <c r="D13" s="143"/>
      <c r="E13" s="144"/>
      <c r="F13" s="145" t="s">
        <v>1302</v>
      </c>
      <c r="G13" s="146"/>
      <c r="H13" s="146"/>
      <c r="I13" s="147"/>
      <c r="J13" s="124"/>
      <c r="K13" s="124"/>
      <c r="L13" s="125"/>
    </row>
    <row r="14" spans="2:12" x14ac:dyDescent="0.35">
      <c r="B14" s="123"/>
      <c r="C14" s="148"/>
      <c r="D14" s="148"/>
      <c r="E14" s="148"/>
      <c r="F14" s="148"/>
      <c r="G14" s="149"/>
      <c r="H14" s="124"/>
      <c r="I14" s="124"/>
      <c r="J14" s="124"/>
      <c r="K14" s="124"/>
      <c r="L14" s="125"/>
    </row>
    <row r="15" spans="2:12" x14ac:dyDescent="0.35">
      <c r="B15" s="123"/>
      <c r="C15" s="148"/>
      <c r="D15" s="148"/>
      <c r="E15" s="148"/>
      <c r="F15" s="148"/>
      <c r="G15" s="149"/>
      <c r="H15" s="124"/>
      <c r="I15" s="124"/>
      <c r="J15" s="124"/>
      <c r="K15" s="124"/>
      <c r="L15" s="125"/>
    </row>
    <row r="16" spans="2:12" x14ac:dyDescent="0.35">
      <c r="B16" s="123" t="s">
        <v>1178</v>
      </c>
      <c r="C16" s="148"/>
      <c r="D16" s="148"/>
      <c r="E16" s="148"/>
      <c r="F16" s="148"/>
      <c r="G16" s="150" t="s">
        <v>1179</v>
      </c>
      <c r="H16" s="151" t="s">
        <v>1180</v>
      </c>
      <c r="I16" s="152" t="s">
        <v>1181</v>
      </c>
      <c r="J16" s="124"/>
      <c r="K16" s="124"/>
      <c r="L16" s="125"/>
    </row>
    <row r="17" spans="2:12" x14ac:dyDescent="0.35">
      <c r="B17" s="123"/>
      <c r="C17" s="133"/>
      <c r="D17" s="134"/>
      <c r="E17" s="134"/>
      <c r="F17" s="153" t="s">
        <v>1183</v>
      </c>
      <c r="G17" s="154" t="s">
        <v>1303</v>
      </c>
      <c r="H17" s="155"/>
      <c r="I17" s="156" t="s">
        <v>1304</v>
      </c>
      <c r="J17" s="157"/>
      <c r="K17" s="124"/>
      <c r="L17" s="125"/>
    </row>
    <row r="18" spans="2:12" x14ac:dyDescent="0.35">
      <c r="B18" s="123"/>
      <c r="C18" s="158" t="s">
        <v>1182</v>
      </c>
      <c r="D18" s="159"/>
      <c r="E18" s="159"/>
      <c r="F18" s="160" t="s">
        <v>1184</v>
      </c>
      <c r="G18" s="161" t="s">
        <v>3353</v>
      </c>
      <c r="H18" s="162"/>
      <c r="I18" s="156" t="s">
        <v>1304</v>
      </c>
      <c r="J18" s="157"/>
      <c r="K18" s="124"/>
      <c r="L18" s="125"/>
    </row>
    <row r="19" spans="2:12" x14ac:dyDescent="0.35">
      <c r="B19" s="123"/>
      <c r="C19" s="158"/>
      <c r="D19" s="159"/>
      <c r="E19" s="159"/>
      <c r="F19" s="163" t="s">
        <v>1539</v>
      </c>
      <c r="G19" s="164" t="s">
        <v>3298</v>
      </c>
      <c r="H19" s="165"/>
      <c r="I19" s="156" t="s">
        <v>1304</v>
      </c>
      <c r="J19" s="157"/>
      <c r="K19" s="124"/>
      <c r="L19" s="125"/>
    </row>
    <row r="20" spans="2:12" x14ac:dyDescent="0.35">
      <c r="B20" s="123"/>
      <c r="C20" s="142"/>
      <c r="D20" s="143"/>
      <c r="E20" s="143"/>
      <c r="F20" s="163" t="s">
        <v>1185</v>
      </c>
      <c r="G20" s="164" t="s">
        <v>1303</v>
      </c>
      <c r="H20" s="165"/>
      <c r="I20" s="162" t="s">
        <v>1304</v>
      </c>
      <c r="J20" s="157"/>
      <c r="K20" s="124"/>
      <c r="L20" s="125"/>
    </row>
    <row r="21" spans="2:12" x14ac:dyDescent="0.35">
      <c r="B21" s="123"/>
      <c r="C21" s="148"/>
      <c r="D21" s="148"/>
      <c r="E21" s="148"/>
      <c r="F21" s="148"/>
      <c r="G21" s="157"/>
      <c r="H21" s="157"/>
      <c r="I21" s="157"/>
      <c r="J21" s="124"/>
      <c r="K21" s="124"/>
      <c r="L21" s="125"/>
    </row>
    <row r="22" spans="2:12" x14ac:dyDescent="0.35">
      <c r="B22" s="123"/>
      <c r="C22" s="148"/>
      <c r="D22" s="148"/>
      <c r="E22" s="148"/>
      <c r="F22" s="148"/>
      <c r="G22" s="157"/>
      <c r="H22" s="157"/>
      <c r="I22" s="157"/>
      <c r="J22" s="124"/>
      <c r="K22" s="124"/>
      <c r="L22" s="125"/>
    </row>
    <row r="23" spans="2:12" x14ac:dyDescent="0.35">
      <c r="B23" s="123" t="s">
        <v>1186</v>
      </c>
      <c r="C23" s="124"/>
      <c r="D23" s="124"/>
      <c r="E23" s="124"/>
      <c r="F23" s="124"/>
      <c r="G23" s="151" t="s">
        <v>1179</v>
      </c>
      <c r="H23" s="151" t="s">
        <v>1187</v>
      </c>
      <c r="I23" s="151" t="s">
        <v>1181</v>
      </c>
      <c r="J23" s="124"/>
      <c r="K23" s="124"/>
      <c r="L23" s="125"/>
    </row>
    <row r="24" spans="2:12" x14ac:dyDescent="0.35">
      <c r="B24" s="166"/>
      <c r="C24" s="133"/>
      <c r="D24" s="134"/>
      <c r="E24" s="134"/>
      <c r="F24" s="160" t="s">
        <v>1184</v>
      </c>
      <c r="G24" s="154" t="s">
        <v>1305</v>
      </c>
      <c r="H24" s="162"/>
      <c r="I24" s="162"/>
      <c r="J24" s="124"/>
      <c r="K24" s="124"/>
      <c r="L24" s="125"/>
    </row>
    <row r="25" spans="2:12" x14ac:dyDescent="0.35">
      <c r="B25" s="123"/>
      <c r="C25" s="158" t="s">
        <v>1188</v>
      </c>
      <c r="D25" s="159"/>
      <c r="E25" s="159"/>
      <c r="F25" s="163" t="s">
        <v>1539</v>
      </c>
      <c r="G25" s="161" t="s">
        <v>1305</v>
      </c>
      <c r="H25" s="162"/>
      <c r="I25" s="162"/>
      <c r="J25" s="124"/>
      <c r="K25" s="124"/>
      <c r="L25" s="125"/>
    </row>
    <row r="26" spans="2:12" x14ac:dyDescent="0.35">
      <c r="B26" s="123"/>
      <c r="C26" s="142"/>
      <c r="D26" s="143"/>
      <c r="E26" s="143"/>
      <c r="F26" s="163" t="s">
        <v>1185</v>
      </c>
      <c r="G26" s="164" t="s">
        <v>1305</v>
      </c>
      <c r="H26" s="162"/>
      <c r="I26" s="162"/>
      <c r="J26" s="124"/>
      <c r="K26" s="124"/>
      <c r="L26" s="125"/>
    </row>
    <row r="27" spans="2:12" x14ac:dyDescent="0.35">
      <c r="B27" s="123"/>
      <c r="C27" s="148"/>
      <c r="D27" s="148"/>
      <c r="E27" s="148"/>
      <c r="F27" s="148"/>
      <c r="G27" s="157"/>
      <c r="H27" s="157"/>
      <c r="I27" s="157"/>
      <c r="J27" s="124"/>
      <c r="K27" s="124"/>
      <c r="L27" s="125"/>
    </row>
    <row r="28" spans="2:12" x14ac:dyDescent="0.35">
      <c r="B28" s="123"/>
      <c r="C28" s="148"/>
      <c r="D28" s="148"/>
      <c r="E28" s="148"/>
      <c r="F28" s="148"/>
      <c r="G28" s="157"/>
      <c r="H28" s="157"/>
      <c r="I28" s="157"/>
      <c r="J28" s="124"/>
      <c r="K28" s="124"/>
      <c r="L28" s="125"/>
    </row>
    <row r="29" spans="2:12" x14ac:dyDescent="0.35">
      <c r="B29" s="123"/>
      <c r="C29" s="148" t="s">
        <v>1685</v>
      </c>
      <c r="D29" s="148"/>
      <c r="E29" s="148"/>
      <c r="F29" s="151" t="s">
        <v>1190</v>
      </c>
      <c r="G29" s="148"/>
      <c r="H29" s="124"/>
      <c r="I29" s="124"/>
      <c r="J29" s="124"/>
      <c r="K29" s="124"/>
      <c r="L29" s="125"/>
    </row>
    <row r="30" spans="2:12" x14ac:dyDescent="0.35">
      <c r="B30" s="123" t="s">
        <v>1189</v>
      </c>
      <c r="C30" s="133" t="s">
        <v>1306</v>
      </c>
      <c r="D30" s="167"/>
      <c r="E30" s="168">
        <v>0.16400000000000001</v>
      </c>
      <c r="F30" s="169">
        <v>46112</v>
      </c>
      <c r="G30" s="170"/>
      <c r="H30" s="124"/>
      <c r="I30" s="124"/>
      <c r="J30" s="124"/>
      <c r="K30" s="124"/>
      <c r="L30" s="125"/>
    </row>
    <row r="31" spans="2:12" x14ac:dyDescent="0.35">
      <c r="B31" s="123"/>
      <c r="C31" s="158" t="s">
        <v>1307</v>
      </c>
      <c r="D31" s="171"/>
      <c r="E31" s="168">
        <v>0.30630000000000002</v>
      </c>
      <c r="F31" s="169">
        <v>46112</v>
      </c>
      <c r="G31" s="170"/>
      <c r="H31" s="124"/>
      <c r="I31" s="124"/>
      <c r="J31" s="124"/>
      <c r="K31" s="124"/>
      <c r="L31" s="125"/>
    </row>
    <row r="32" spans="2:12" x14ac:dyDescent="0.35">
      <c r="B32" s="123"/>
      <c r="C32" s="158" t="s">
        <v>1308</v>
      </c>
      <c r="D32" s="171"/>
      <c r="E32" s="172">
        <v>0.47599999999999998</v>
      </c>
      <c r="F32" s="169">
        <v>46022</v>
      </c>
      <c r="G32" s="170"/>
      <c r="H32" s="124"/>
      <c r="I32" s="124"/>
      <c r="J32" s="124"/>
      <c r="K32" s="124"/>
      <c r="L32" s="125"/>
    </row>
    <row r="33" spans="2:12" x14ac:dyDescent="0.35">
      <c r="B33" s="123"/>
      <c r="C33" s="142" t="s">
        <v>1309</v>
      </c>
      <c r="D33" s="173"/>
      <c r="E33" s="168">
        <v>0.47599999999999998</v>
      </c>
      <c r="F33" s="169">
        <v>46022</v>
      </c>
      <c r="G33" s="170"/>
      <c r="H33" s="124"/>
      <c r="I33" s="124"/>
      <c r="J33" s="124"/>
      <c r="K33" s="124"/>
      <c r="L33" s="125"/>
    </row>
    <row r="34" spans="2:12" x14ac:dyDescent="0.35">
      <c r="B34" s="123"/>
      <c r="C34" s="124"/>
      <c r="D34" s="124"/>
      <c r="E34" s="124"/>
      <c r="F34" s="124"/>
      <c r="G34" s="124"/>
      <c r="H34" s="124"/>
      <c r="I34" s="124"/>
      <c r="J34" s="124"/>
      <c r="K34" s="124"/>
      <c r="L34" s="125"/>
    </row>
    <row r="35" spans="2:12" x14ac:dyDescent="0.35">
      <c r="B35" s="123"/>
      <c r="C35" s="124"/>
      <c r="D35" s="124"/>
      <c r="E35" s="124"/>
      <c r="F35" s="124"/>
      <c r="G35" s="124"/>
      <c r="H35" s="124"/>
      <c r="I35" s="124"/>
      <c r="J35" s="124"/>
      <c r="K35" s="124"/>
      <c r="L35" s="125"/>
    </row>
    <row r="36" spans="2:12" x14ac:dyDescent="0.35">
      <c r="B36" s="129">
        <v>2</v>
      </c>
      <c r="C36" s="130" t="s">
        <v>1191</v>
      </c>
      <c r="D36" s="131"/>
      <c r="E36" s="131"/>
      <c r="F36" s="131"/>
      <c r="G36" s="131"/>
      <c r="H36" s="131"/>
      <c r="I36" s="131"/>
      <c r="J36" s="131"/>
      <c r="K36" s="131"/>
      <c r="L36" s="132"/>
    </row>
    <row r="37" spans="2:12" x14ac:dyDescent="0.35">
      <c r="B37" s="174"/>
      <c r="C37" s="124"/>
      <c r="D37" s="124"/>
      <c r="E37" s="124"/>
      <c r="F37" s="124"/>
      <c r="G37" s="124"/>
      <c r="H37" s="124"/>
      <c r="I37" s="124"/>
      <c r="J37" s="124"/>
      <c r="K37" s="124"/>
      <c r="L37" s="125"/>
    </row>
    <row r="38" spans="2:12" x14ac:dyDescent="0.35">
      <c r="B38" s="174"/>
      <c r="C38" s="124"/>
      <c r="D38" s="124"/>
      <c r="E38" s="124"/>
      <c r="F38" s="124"/>
      <c r="G38" s="124"/>
      <c r="H38" s="124"/>
      <c r="I38" s="124"/>
      <c r="J38" s="124"/>
      <c r="K38" s="124"/>
      <c r="L38" s="125"/>
    </row>
    <row r="39" spans="2:12" x14ac:dyDescent="0.35">
      <c r="B39" s="174" t="s">
        <v>1192</v>
      </c>
      <c r="C39" s="175" t="s">
        <v>1310</v>
      </c>
      <c r="D39" s="176"/>
      <c r="E39" s="176"/>
      <c r="F39" s="176"/>
      <c r="G39" s="176"/>
      <c r="H39" s="176"/>
      <c r="I39" s="176"/>
      <c r="J39" s="176"/>
      <c r="K39" s="176"/>
      <c r="L39" s="177"/>
    </row>
    <row r="40" spans="2:12" x14ac:dyDescent="0.35">
      <c r="B40" s="174"/>
      <c r="C40" s="175"/>
      <c r="D40" s="176"/>
      <c r="E40" s="176"/>
      <c r="F40" s="176"/>
      <c r="G40" s="176"/>
      <c r="H40" s="176"/>
      <c r="I40" s="176"/>
      <c r="J40" s="176"/>
      <c r="K40" s="176"/>
      <c r="L40" s="177"/>
    </row>
    <row r="41" spans="2:12" x14ac:dyDescent="0.35">
      <c r="B41" s="174"/>
      <c r="C41" s="133" t="s">
        <v>1311</v>
      </c>
      <c r="D41" s="134"/>
      <c r="E41" s="134"/>
      <c r="F41" s="798" t="s">
        <v>1135</v>
      </c>
      <c r="G41" s="799"/>
      <c r="H41" s="799"/>
      <c r="I41" s="124"/>
      <c r="J41" s="124"/>
      <c r="K41" s="124"/>
      <c r="L41" s="125"/>
    </row>
    <row r="42" spans="2:12" x14ac:dyDescent="0.35">
      <c r="B42" s="174"/>
      <c r="C42" s="139" t="s">
        <v>1312</v>
      </c>
      <c r="D42" s="140"/>
      <c r="E42" s="140"/>
      <c r="F42" s="798" t="s">
        <v>461</v>
      </c>
      <c r="G42" s="799"/>
      <c r="H42" s="799"/>
      <c r="I42" s="124"/>
      <c r="J42" s="124"/>
      <c r="K42" s="124"/>
      <c r="L42" s="125"/>
    </row>
    <row r="43" spans="2:12" x14ac:dyDescent="0.35">
      <c r="B43" s="174"/>
      <c r="C43" s="139" t="s">
        <v>1313</v>
      </c>
      <c r="D43" s="140"/>
      <c r="E43" s="140"/>
      <c r="F43" s="579" t="s">
        <v>2623</v>
      </c>
      <c r="G43" s="576"/>
      <c r="H43" s="580"/>
      <c r="I43" s="124"/>
      <c r="J43" s="124"/>
      <c r="K43" s="124"/>
      <c r="L43" s="125"/>
    </row>
    <row r="44" spans="2:12" x14ac:dyDescent="0.35">
      <c r="B44" s="174"/>
      <c r="C44" s="148"/>
      <c r="D44" s="148"/>
      <c r="E44" s="148"/>
      <c r="F44" s="149"/>
      <c r="G44" s="124"/>
      <c r="H44" s="124"/>
      <c r="I44" s="124"/>
      <c r="J44" s="124"/>
      <c r="K44" s="124"/>
      <c r="L44" s="125"/>
    </row>
    <row r="45" spans="2:12" x14ac:dyDescent="0.35">
      <c r="B45" s="174"/>
      <c r="C45" s="139" t="s">
        <v>1314</v>
      </c>
      <c r="D45" s="140"/>
      <c r="E45" s="141"/>
      <c r="F45" s="579" t="s">
        <v>2624</v>
      </c>
      <c r="G45" s="577"/>
      <c r="H45" s="577"/>
      <c r="I45" s="578"/>
      <c r="J45" s="124"/>
      <c r="K45" s="124"/>
      <c r="L45" s="125"/>
    </row>
    <row r="46" spans="2:12" x14ac:dyDescent="0.35">
      <c r="B46" s="174"/>
      <c r="C46" s="158" t="s">
        <v>1315</v>
      </c>
      <c r="D46" s="159"/>
      <c r="E46" s="178"/>
      <c r="F46" s="792" t="s">
        <v>1136</v>
      </c>
      <c r="G46" s="793"/>
      <c r="H46" s="793"/>
      <c r="I46" s="794"/>
      <c r="J46" s="124"/>
      <c r="K46" s="124"/>
      <c r="L46" s="125"/>
    </row>
    <row r="47" spans="2:12" x14ac:dyDescent="0.35">
      <c r="B47" s="174"/>
      <c r="C47" s="139" t="s">
        <v>1316</v>
      </c>
      <c r="D47" s="140"/>
      <c r="E47" s="141"/>
      <c r="F47" s="792" t="s">
        <v>1136</v>
      </c>
      <c r="G47" s="793"/>
      <c r="H47" s="793"/>
      <c r="I47" s="794"/>
      <c r="J47" s="124"/>
      <c r="K47" s="124"/>
      <c r="L47" s="125"/>
    </row>
    <row r="48" spans="2:12" x14ac:dyDescent="0.35">
      <c r="B48" s="174"/>
      <c r="C48" s="148"/>
      <c r="D48" s="124"/>
      <c r="E48" s="124"/>
      <c r="F48" s="124"/>
      <c r="G48" s="124"/>
      <c r="H48" s="124"/>
      <c r="I48" s="124"/>
      <c r="J48" s="124"/>
      <c r="K48" s="124"/>
      <c r="L48" s="125"/>
    </row>
    <row r="49" spans="2:12" x14ac:dyDescent="0.35">
      <c r="B49" s="174"/>
      <c r="C49" s="148"/>
      <c r="D49" s="124"/>
      <c r="E49" s="124"/>
      <c r="F49" s="124"/>
      <c r="G49" s="124"/>
      <c r="H49" s="124"/>
      <c r="I49" s="124"/>
      <c r="J49" s="124"/>
      <c r="K49" s="124"/>
      <c r="L49" s="125"/>
    </row>
    <row r="50" spans="2:12" x14ac:dyDescent="0.35">
      <c r="B50" s="174" t="s">
        <v>1200</v>
      </c>
      <c r="C50" s="175" t="s">
        <v>1193</v>
      </c>
      <c r="D50" s="176"/>
      <c r="E50" s="176"/>
      <c r="F50" s="176"/>
      <c r="G50" s="176"/>
      <c r="H50" s="176"/>
      <c r="I50" s="176"/>
      <c r="J50" s="176"/>
      <c r="K50" s="176"/>
      <c r="L50" s="177"/>
    </row>
    <row r="51" spans="2:12" x14ac:dyDescent="0.35">
      <c r="B51" s="174"/>
      <c r="C51" s="175"/>
      <c r="D51" s="179"/>
      <c r="E51" s="176"/>
      <c r="F51" s="176"/>
      <c r="G51" s="176"/>
      <c r="H51" s="176"/>
      <c r="I51" s="176"/>
      <c r="J51" s="176"/>
      <c r="K51" s="176"/>
      <c r="L51" s="177"/>
    </row>
    <row r="52" spans="2:12" x14ac:dyDescent="0.35">
      <c r="B52" s="174"/>
      <c r="C52" s="175"/>
      <c r="D52" s="148"/>
      <c r="E52" s="176"/>
      <c r="F52" s="180" t="s">
        <v>87</v>
      </c>
      <c r="G52" s="180" t="s">
        <v>1317</v>
      </c>
      <c r="H52" s="157"/>
      <c r="I52" s="176"/>
      <c r="J52" s="176"/>
      <c r="K52" s="176"/>
      <c r="L52" s="177"/>
    </row>
    <row r="53" spans="2:12" x14ac:dyDescent="0.35">
      <c r="B53" s="174"/>
      <c r="C53" s="181"/>
      <c r="D53" s="181"/>
      <c r="E53" s="176"/>
      <c r="F53" s="182" t="s">
        <v>1194</v>
      </c>
      <c r="G53" s="182" t="s">
        <v>1318</v>
      </c>
      <c r="H53" s="157"/>
      <c r="I53" s="176"/>
      <c r="J53" s="176"/>
      <c r="K53" s="176"/>
      <c r="L53" s="177"/>
    </row>
    <row r="54" spans="2:12" x14ac:dyDescent="0.35">
      <c r="B54" s="174"/>
      <c r="C54" s="133" t="s">
        <v>1195</v>
      </c>
      <c r="D54" s="183" t="s">
        <v>1659</v>
      </c>
      <c r="E54" s="184"/>
      <c r="F54" s="185">
        <v>33322.762378549305</v>
      </c>
      <c r="G54" s="523"/>
      <c r="H54" s="186"/>
      <c r="I54" s="124"/>
      <c r="J54" s="124"/>
      <c r="K54" s="124"/>
      <c r="L54" s="125"/>
    </row>
    <row r="55" spans="2:12" x14ac:dyDescent="0.35">
      <c r="B55" s="174"/>
      <c r="C55" s="158"/>
      <c r="D55" s="183" t="s">
        <v>1196</v>
      </c>
      <c r="E55" s="184"/>
      <c r="F55" s="185">
        <v>524.6</v>
      </c>
      <c r="G55" s="524"/>
      <c r="H55" s="124"/>
      <c r="I55" s="124"/>
      <c r="J55" s="124"/>
      <c r="K55" s="124"/>
      <c r="L55" s="125"/>
    </row>
    <row r="56" spans="2:12" x14ac:dyDescent="0.35">
      <c r="B56" s="174"/>
      <c r="C56" s="158"/>
      <c r="D56" s="183" t="s">
        <v>1197</v>
      </c>
      <c r="E56" s="184"/>
      <c r="F56" s="185">
        <v>20372.28</v>
      </c>
      <c r="G56" s="524"/>
      <c r="H56" s="187"/>
      <c r="I56" s="188"/>
      <c r="J56" s="124"/>
      <c r="K56" s="124"/>
      <c r="L56" s="125"/>
    </row>
    <row r="57" spans="2:12" x14ac:dyDescent="0.35">
      <c r="B57" s="174"/>
      <c r="C57" s="158"/>
      <c r="D57" s="183" t="s">
        <v>1658</v>
      </c>
      <c r="E57" s="184"/>
      <c r="F57" s="582">
        <v>4779.9975511599996</v>
      </c>
      <c r="G57" s="524"/>
      <c r="H57" s="124"/>
      <c r="I57" s="189"/>
      <c r="J57" s="124"/>
      <c r="K57" s="124"/>
      <c r="L57" s="125"/>
    </row>
    <row r="58" spans="2:12" x14ac:dyDescent="0.35">
      <c r="B58" s="174"/>
      <c r="C58" s="158"/>
      <c r="D58" s="183" t="s">
        <v>85</v>
      </c>
      <c r="E58" s="184"/>
      <c r="F58" s="185">
        <v>521.6480852468394</v>
      </c>
      <c r="G58" s="524"/>
      <c r="H58" s="124"/>
      <c r="I58" s="188"/>
      <c r="J58" s="124"/>
      <c r="K58" s="124"/>
      <c r="L58" s="125"/>
    </row>
    <row r="59" spans="2:12" x14ac:dyDescent="0.35">
      <c r="B59" s="174"/>
      <c r="C59" s="802" t="s">
        <v>87</v>
      </c>
      <c r="D59" s="803"/>
      <c r="E59" s="804"/>
      <c r="F59" s="190">
        <f>SUM(F54:F58)</f>
        <v>59521.288014956139</v>
      </c>
      <c r="G59" s="190"/>
      <c r="H59" s="188"/>
      <c r="I59" s="188"/>
      <c r="J59" s="124"/>
      <c r="K59" s="124"/>
      <c r="L59" s="125"/>
    </row>
    <row r="60" spans="2:12" x14ac:dyDescent="0.35">
      <c r="B60" s="174"/>
      <c r="C60" s="148" t="s">
        <v>3352</v>
      </c>
      <c r="D60" s="124"/>
      <c r="E60" s="124"/>
      <c r="F60" s="124"/>
      <c r="G60" s="124"/>
      <c r="H60" s="124"/>
      <c r="I60" s="124"/>
      <c r="J60" s="124"/>
      <c r="K60" s="124"/>
      <c r="L60" s="125"/>
    </row>
    <row r="61" spans="2:12" x14ac:dyDescent="0.35">
      <c r="B61" s="174"/>
      <c r="C61" s="148"/>
      <c r="D61" s="124"/>
      <c r="E61" s="124"/>
      <c r="F61" s="124"/>
      <c r="G61" s="124"/>
      <c r="H61" s="124"/>
      <c r="I61" s="124"/>
      <c r="J61" s="124"/>
      <c r="K61" s="124"/>
      <c r="L61" s="125"/>
    </row>
    <row r="62" spans="2:12" ht="6.75" customHeight="1" x14ac:dyDescent="0.35">
      <c r="B62" s="174"/>
      <c r="C62" s="148"/>
      <c r="D62" s="124"/>
      <c r="E62" s="124"/>
      <c r="F62" s="124"/>
      <c r="G62" s="124"/>
      <c r="H62" s="124"/>
      <c r="I62" s="124"/>
      <c r="J62" s="124"/>
      <c r="K62" s="124"/>
      <c r="L62" s="125"/>
    </row>
    <row r="63" spans="2:12" x14ac:dyDescent="0.35">
      <c r="B63" s="174"/>
      <c r="C63" s="191" t="s">
        <v>1199</v>
      </c>
      <c r="D63" s="192"/>
      <c r="E63" s="193"/>
      <c r="F63" s="194">
        <v>48678.771999999997</v>
      </c>
      <c r="G63" s="124"/>
      <c r="H63" s="124"/>
      <c r="I63" s="124"/>
      <c r="J63" s="124"/>
      <c r="K63" s="124"/>
      <c r="L63" s="125"/>
    </row>
    <row r="64" spans="2:12" x14ac:dyDescent="0.35">
      <c r="B64" s="174"/>
      <c r="C64" s="124"/>
      <c r="D64" s="124"/>
      <c r="E64" s="124"/>
      <c r="F64" s="124"/>
      <c r="G64" s="124"/>
      <c r="H64" s="124"/>
      <c r="I64" s="124"/>
      <c r="J64" s="124"/>
      <c r="K64" s="124"/>
      <c r="L64" s="125"/>
    </row>
    <row r="65" spans="2:12" x14ac:dyDescent="0.35">
      <c r="B65" s="174"/>
      <c r="C65" s="124"/>
      <c r="D65" s="124"/>
      <c r="E65" s="124"/>
      <c r="F65" s="124"/>
      <c r="G65" s="124"/>
      <c r="H65" s="124"/>
      <c r="I65" s="124"/>
      <c r="J65" s="124"/>
      <c r="K65" s="124"/>
      <c r="L65" s="125"/>
    </row>
    <row r="66" spans="2:12" x14ac:dyDescent="0.35">
      <c r="B66" s="174" t="s">
        <v>1203</v>
      </c>
      <c r="C66" s="175" t="s">
        <v>1319</v>
      </c>
      <c r="D66" s="176"/>
      <c r="E66" s="176"/>
      <c r="F66" s="176"/>
      <c r="G66" s="176"/>
      <c r="H66" s="176"/>
      <c r="I66" s="176"/>
      <c r="J66" s="176"/>
      <c r="K66" s="176"/>
      <c r="L66" s="177"/>
    </row>
    <row r="67" spans="2:12" x14ac:dyDescent="0.35">
      <c r="B67" s="174"/>
      <c r="C67" s="175"/>
      <c r="D67" s="176"/>
      <c r="E67" s="176"/>
      <c r="F67" s="176"/>
      <c r="G67" s="176"/>
      <c r="H67" s="176"/>
      <c r="I67" s="176"/>
      <c r="J67" s="176"/>
      <c r="K67" s="176"/>
      <c r="L67" s="177"/>
    </row>
    <row r="68" spans="2:12" x14ac:dyDescent="0.35">
      <c r="B68" s="174"/>
      <c r="C68" s="124"/>
      <c r="D68" s="195" t="s">
        <v>1320</v>
      </c>
      <c r="E68" s="195" t="s">
        <v>1321</v>
      </c>
      <c r="F68" s="124"/>
      <c r="G68" s="124"/>
      <c r="H68" s="124"/>
      <c r="I68" s="124"/>
      <c r="J68" s="124"/>
      <c r="K68" s="124"/>
      <c r="L68" s="125"/>
    </row>
    <row r="69" spans="2:12" x14ac:dyDescent="0.35">
      <c r="B69" s="174"/>
      <c r="C69" s="196" t="s">
        <v>1322</v>
      </c>
      <c r="D69" s="197">
        <v>1.05</v>
      </c>
      <c r="E69" s="581">
        <v>1.1802999999999999</v>
      </c>
      <c r="F69" s="170" t="s">
        <v>3351</v>
      </c>
      <c r="G69" s="124"/>
      <c r="H69" s="124"/>
      <c r="I69" s="124"/>
      <c r="J69" s="124"/>
      <c r="K69" s="124"/>
      <c r="L69" s="125"/>
    </row>
    <row r="70" spans="2:12" x14ac:dyDescent="0.35">
      <c r="B70" s="174"/>
      <c r="C70" s="196" t="s">
        <v>1323</v>
      </c>
      <c r="D70" s="198"/>
      <c r="E70" s="198"/>
      <c r="F70" s="124"/>
      <c r="G70" s="124"/>
      <c r="H70" s="124"/>
      <c r="I70" s="124"/>
      <c r="J70" s="124"/>
      <c r="K70" s="124"/>
      <c r="L70" s="125"/>
    </row>
    <row r="71" spans="2:12" x14ac:dyDescent="0.35">
      <c r="B71" s="174"/>
      <c r="C71" s="196" t="s">
        <v>85</v>
      </c>
      <c r="D71" s="198">
        <v>0.05</v>
      </c>
      <c r="E71" s="199">
        <v>0.16200000000000001</v>
      </c>
      <c r="F71" s="170" t="s">
        <v>1324</v>
      </c>
      <c r="G71" s="124"/>
      <c r="H71" s="124"/>
      <c r="I71" s="124"/>
      <c r="J71" s="124"/>
      <c r="K71" s="124"/>
      <c r="L71" s="125"/>
    </row>
    <row r="72" spans="2:12" x14ac:dyDescent="0.35">
      <c r="B72" s="174"/>
      <c r="C72" s="148"/>
      <c r="D72" s="176"/>
      <c r="E72" s="148"/>
      <c r="F72" s="124"/>
      <c r="G72" s="124"/>
      <c r="H72" s="124"/>
      <c r="I72" s="124"/>
      <c r="J72" s="124"/>
      <c r="K72" s="124"/>
      <c r="L72" s="125"/>
    </row>
    <row r="73" spans="2:12" ht="8.25" customHeight="1" x14ac:dyDescent="0.35">
      <c r="B73" s="174"/>
      <c r="C73" s="148"/>
      <c r="D73" s="176"/>
      <c r="E73" s="148"/>
      <c r="F73" s="124"/>
      <c r="G73" s="124"/>
      <c r="H73" s="124"/>
      <c r="I73" s="124"/>
      <c r="J73" s="124"/>
      <c r="K73" s="124"/>
      <c r="L73" s="125"/>
    </row>
    <row r="74" spans="2:12" x14ac:dyDescent="0.35">
      <c r="B74" s="174" t="s">
        <v>1325</v>
      </c>
      <c r="C74" s="175" t="s">
        <v>1201</v>
      </c>
      <c r="D74" s="176"/>
      <c r="E74" s="148"/>
      <c r="F74" s="124"/>
      <c r="G74" s="124"/>
      <c r="H74" s="124"/>
      <c r="I74" s="124"/>
      <c r="J74" s="124"/>
      <c r="K74" s="124"/>
      <c r="L74" s="125"/>
    </row>
    <row r="75" spans="2:12" x14ac:dyDescent="0.35">
      <c r="B75" s="174"/>
      <c r="C75" s="148"/>
      <c r="D75" s="176"/>
      <c r="E75" s="148"/>
      <c r="F75" s="124"/>
      <c r="G75" s="124"/>
      <c r="H75" s="124"/>
      <c r="I75" s="124"/>
      <c r="J75" s="124"/>
      <c r="K75" s="124"/>
      <c r="L75" s="125"/>
    </row>
    <row r="76" spans="2:12" x14ac:dyDescent="0.35">
      <c r="B76" s="174"/>
      <c r="C76" s="148"/>
      <c r="D76" s="176"/>
      <c r="E76" s="148"/>
      <c r="F76" s="180" t="s">
        <v>1179</v>
      </c>
      <c r="G76" s="180" t="s">
        <v>1180</v>
      </c>
      <c r="H76" s="180" t="s">
        <v>1181</v>
      </c>
      <c r="I76" s="124"/>
      <c r="J76" s="124"/>
      <c r="K76" s="124"/>
      <c r="L76" s="125"/>
    </row>
    <row r="77" spans="2:12" x14ac:dyDescent="0.35">
      <c r="B77" s="174"/>
      <c r="C77" s="805" t="s">
        <v>1202</v>
      </c>
      <c r="D77" s="806"/>
      <c r="E77" s="160" t="s">
        <v>1184</v>
      </c>
      <c r="F77" s="161" t="s">
        <v>1326</v>
      </c>
      <c r="G77" s="162"/>
      <c r="H77" s="162" t="s">
        <v>1304</v>
      </c>
      <c r="I77" s="157"/>
      <c r="J77" s="124"/>
      <c r="K77" s="124"/>
      <c r="L77" s="125"/>
    </row>
    <row r="78" spans="2:12" x14ac:dyDescent="0.35">
      <c r="B78" s="174"/>
      <c r="C78" s="807"/>
      <c r="D78" s="808"/>
      <c r="E78" s="163" t="s">
        <v>1539</v>
      </c>
      <c r="F78" s="164" t="s">
        <v>1327</v>
      </c>
      <c r="G78" s="162"/>
      <c r="H78" s="162" t="s">
        <v>1304</v>
      </c>
      <c r="I78" s="157"/>
      <c r="J78" s="124"/>
      <c r="K78" s="124"/>
      <c r="L78" s="125"/>
    </row>
    <row r="79" spans="2:12" x14ac:dyDescent="0.35">
      <c r="B79" s="174"/>
      <c r="C79" s="809"/>
      <c r="D79" s="810"/>
      <c r="E79" s="163" t="s">
        <v>1185</v>
      </c>
      <c r="F79" s="164" t="s">
        <v>1327</v>
      </c>
      <c r="G79" s="162"/>
      <c r="H79" s="162" t="s">
        <v>1304</v>
      </c>
      <c r="I79" s="148"/>
      <c r="J79" s="124"/>
      <c r="K79" s="124"/>
      <c r="L79" s="125"/>
    </row>
    <row r="80" spans="2:12" x14ac:dyDescent="0.35">
      <c r="B80" s="174"/>
      <c r="C80" s="124"/>
      <c r="D80" s="124"/>
      <c r="E80" s="124"/>
      <c r="F80" s="124"/>
      <c r="G80" s="124"/>
      <c r="H80" s="124"/>
      <c r="I80" s="124"/>
      <c r="J80" s="124"/>
      <c r="K80" s="124"/>
      <c r="L80" s="125"/>
    </row>
    <row r="81" spans="2:12" ht="10" customHeight="1" x14ac:dyDescent="0.35">
      <c r="B81" s="174"/>
      <c r="C81" s="124"/>
      <c r="D81" s="124"/>
      <c r="E81" s="124"/>
      <c r="F81" s="124"/>
      <c r="G81" s="124"/>
      <c r="H81" s="124"/>
      <c r="I81" s="124"/>
      <c r="J81" s="124"/>
      <c r="K81" s="124"/>
      <c r="L81" s="125"/>
    </row>
    <row r="82" spans="2:12" x14ac:dyDescent="0.35">
      <c r="B82" s="174" t="s">
        <v>1328</v>
      </c>
      <c r="C82" s="175" t="s">
        <v>1204</v>
      </c>
      <c r="D82" s="200"/>
      <c r="E82" s="124"/>
      <c r="F82" s="124"/>
      <c r="G82" s="124"/>
      <c r="H82" s="124"/>
      <c r="I82" s="124"/>
      <c r="J82" s="124"/>
      <c r="K82" s="124"/>
      <c r="L82" s="125"/>
    </row>
    <row r="83" spans="2:12" x14ac:dyDescent="0.35">
      <c r="B83" s="201"/>
      <c r="C83" s="200"/>
      <c r="D83" s="200"/>
      <c r="E83" s="124"/>
      <c r="F83" s="124"/>
      <c r="G83" s="124"/>
      <c r="H83" s="124"/>
      <c r="I83" s="124"/>
      <c r="J83" s="124"/>
      <c r="K83" s="124"/>
      <c r="L83" s="125"/>
    </row>
    <row r="84" spans="2:12" x14ac:dyDescent="0.35">
      <c r="B84" s="174"/>
      <c r="C84" s="191" t="s">
        <v>1205</v>
      </c>
      <c r="D84" s="192"/>
      <c r="E84" s="193"/>
      <c r="F84" s="202" t="s">
        <v>1206</v>
      </c>
      <c r="G84" s="124"/>
      <c r="H84" s="124"/>
      <c r="I84" s="124"/>
      <c r="J84" s="124"/>
      <c r="K84" s="124"/>
      <c r="L84" s="125"/>
    </row>
    <row r="85" spans="2:12" x14ac:dyDescent="0.35">
      <c r="B85" s="174"/>
      <c r="C85" s="139" t="s">
        <v>1207</v>
      </c>
      <c r="D85" s="140"/>
      <c r="E85" s="141"/>
      <c r="F85" s="203">
        <v>2045.06</v>
      </c>
      <c r="G85" s="124"/>
      <c r="H85" s="124"/>
      <c r="I85" s="124"/>
      <c r="J85" s="124"/>
      <c r="K85" s="124"/>
      <c r="L85" s="125"/>
    </row>
    <row r="86" spans="2:12" x14ac:dyDescent="0.35">
      <c r="B86" s="174"/>
      <c r="C86" s="139" t="s">
        <v>1208</v>
      </c>
      <c r="D86" s="140"/>
      <c r="E86" s="141"/>
      <c r="F86" s="203">
        <v>37.29</v>
      </c>
      <c r="G86" s="124"/>
      <c r="H86" s="124"/>
      <c r="I86" s="124"/>
      <c r="J86" s="124"/>
      <c r="K86" s="124"/>
      <c r="L86" s="125"/>
    </row>
    <row r="87" spans="2:12" x14ac:dyDescent="0.35">
      <c r="B87" s="174"/>
      <c r="C87" s="139" t="s">
        <v>1209</v>
      </c>
      <c r="D87" s="140"/>
      <c r="E87" s="141"/>
      <c r="F87" s="203">
        <v>7068.53</v>
      </c>
      <c r="G87" s="124"/>
      <c r="H87" s="124"/>
      <c r="I87" s="124"/>
      <c r="J87" s="124"/>
      <c r="K87" s="124"/>
      <c r="L87" s="125"/>
    </row>
    <row r="88" spans="2:12" x14ac:dyDescent="0.35">
      <c r="B88" s="174"/>
      <c r="C88" s="183"/>
      <c r="D88" s="184"/>
      <c r="E88" s="204" t="s">
        <v>1210</v>
      </c>
      <c r="F88" s="205">
        <f>F85+F86+F87</f>
        <v>9150.8799999999992</v>
      </c>
      <c r="G88" s="124"/>
      <c r="H88" s="124"/>
      <c r="I88" s="124"/>
      <c r="J88" s="124"/>
      <c r="K88" s="124"/>
      <c r="L88" s="125"/>
    </row>
    <row r="89" spans="2:12" x14ac:dyDescent="0.35">
      <c r="B89" s="174"/>
      <c r="C89" s="139" t="s">
        <v>1199</v>
      </c>
      <c r="D89" s="140"/>
      <c r="E89" s="141"/>
      <c r="F89" s="203">
        <v>48678.771999999997</v>
      </c>
      <c r="G89" s="124"/>
      <c r="H89" s="124"/>
      <c r="I89" s="124"/>
      <c r="J89" s="124"/>
      <c r="K89" s="124"/>
      <c r="L89" s="125"/>
    </row>
    <row r="90" spans="2:12" x14ac:dyDescent="0.35">
      <c r="B90" s="174"/>
      <c r="C90" s="139" t="s">
        <v>1329</v>
      </c>
      <c r="D90" s="140"/>
      <c r="E90" s="141"/>
      <c r="F90" s="203">
        <v>-115.92700000000001</v>
      </c>
      <c r="G90" s="124"/>
      <c r="H90" s="124"/>
      <c r="I90" s="124"/>
      <c r="J90" s="124"/>
      <c r="K90" s="124"/>
      <c r="L90" s="125"/>
    </row>
    <row r="91" spans="2:12" x14ac:dyDescent="0.35">
      <c r="B91" s="174"/>
      <c r="C91" s="139" t="s">
        <v>1211</v>
      </c>
      <c r="D91" s="140"/>
      <c r="E91" s="141"/>
      <c r="F91" s="203">
        <v>691.73500000000456</v>
      </c>
      <c r="G91" s="124"/>
      <c r="H91" s="124"/>
      <c r="I91" s="124"/>
      <c r="J91" s="124"/>
      <c r="K91" s="124"/>
      <c r="L91" s="125"/>
    </row>
    <row r="92" spans="2:12" x14ac:dyDescent="0.35">
      <c r="B92" s="174"/>
      <c r="C92" s="183"/>
      <c r="D92" s="184"/>
      <c r="E92" s="204" t="s">
        <v>1212</v>
      </c>
      <c r="F92" s="205">
        <f>F89+F91+F90</f>
        <v>49254.58</v>
      </c>
      <c r="G92" s="124"/>
      <c r="H92" s="124"/>
      <c r="I92" s="124"/>
      <c r="J92" s="124"/>
      <c r="K92" s="124"/>
      <c r="L92" s="125"/>
    </row>
    <row r="93" spans="2:12" x14ac:dyDescent="0.35">
      <c r="B93" s="174"/>
      <c r="C93" s="206" t="s">
        <v>1213</v>
      </c>
      <c r="D93" s="207"/>
      <c r="E93" s="208"/>
      <c r="F93" s="209">
        <f>F88+F92</f>
        <v>58405.46</v>
      </c>
      <c r="G93" s="124"/>
      <c r="H93" s="124"/>
      <c r="I93" s="124"/>
      <c r="J93" s="124"/>
      <c r="K93" s="124"/>
      <c r="L93" s="125"/>
    </row>
    <row r="94" spans="2:12" x14ac:dyDescent="0.35">
      <c r="B94" s="174"/>
      <c r="C94" s="124"/>
      <c r="D94" s="124"/>
      <c r="E94" s="124"/>
      <c r="F94" s="124"/>
      <c r="G94" s="124"/>
      <c r="H94" s="124"/>
      <c r="I94" s="124"/>
      <c r="J94" s="124"/>
      <c r="K94" s="124"/>
      <c r="L94" s="125"/>
    </row>
    <row r="95" spans="2:12" x14ac:dyDescent="0.35">
      <c r="B95" s="210" t="s">
        <v>1330</v>
      </c>
      <c r="C95" s="211" t="s">
        <v>1331</v>
      </c>
      <c r="D95" s="212"/>
      <c r="E95" s="212"/>
      <c r="F95" s="213"/>
      <c r="G95" s="212"/>
      <c r="H95" s="212"/>
      <c r="I95" s="214"/>
      <c r="J95" s="148"/>
      <c r="K95" s="148"/>
      <c r="L95" s="215"/>
    </row>
    <row r="96" spans="2:12" x14ac:dyDescent="0.35">
      <c r="B96" s="210"/>
      <c r="C96" s="212"/>
      <c r="D96" s="212"/>
      <c r="E96" s="212"/>
      <c r="F96" s="213"/>
      <c r="G96" s="212"/>
      <c r="H96" s="212"/>
      <c r="I96" s="214"/>
      <c r="J96" s="148"/>
      <c r="K96" s="148"/>
      <c r="L96" s="215"/>
    </row>
    <row r="97" spans="2:12" x14ac:dyDescent="0.35">
      <c r="B97" s="216"/>
      <c r="C97" s="217" t="s">
        <v>1332</v>
      </c>
      <c r="D97" s="212"/>
      <c r="E97" s="212"/>
      <c r="F97" s="213"/>
      <c r="G97" s="212"/>
      <c r="H97" s="212"/>
      <c r="I97" s="214"/>
      <c r="J97" s="148"/>
      <c r="K97" s="148"/>
      <c r="L97" s="215"/>
    </row>
    <row r="98" spans="2:12" x14ac:dyDescent="0.35">
      <c r="B98" s="216"/>
      <c r="C98" s="217" t="s">
        <v>1333</v>
      </c>
      <c r="D98" s="217"/>
      <c r="E98" s="217"/>
      <c r="F98" s="213"/>
      <c r="G98" s="212"/>
      <c r="H98" s="212"/>
      <c r="I98" s="214"/>
      <c r="J98" s="148"/>
      <c r="K98" s="148"/>
      <c r="L98" s="215"/>
    </row>
    <row r="99" spans="2:12" x14ac:dyDescent="0.35">
      <c r="B99" s="216"/>
      <c r="C99" s="217" t="s">
        <v>1334</v>
      </c>
      <c r="D99" s="217"/>
      <c r="E99" s="217"/>
      <c r="F99" s="213"/>
      <c r="G99" s="212"/>
      <c r="H99" s="212"/>
      <c r="I99" s="214"/>
      <c r="J99" s="148"/>
      <c r="K99" s="148"/>
      <c r="L99" s="215"/>
    </row>
    <row r="100" spans="2:12" x14ac:dyDescent="0.35">
      <c r="B100" s="216"/>
      <c r="C100" s="217" t="s">
        <v>1335</v>
      </c>
      <c r="D100" s="217"/>
      <c r="E100" s="217"/>
      <c r="F100" s="213"/>
      <c r="G100" s="212"/>
      <c r="H100" s="212"/>
      <c r="I100" s="214"/>
      <c r="J100" s="148"/>
      <c r="K100" s="148"/>
      <c r="L100" s="215"/>
    </row>
    <row r="101" spans="2:12" x14ac:dyDescent="0.35">
      <c r="B101" s="216"/>
      <c r="C101" s="217" t="s">
        <v>1336</v>
      </c>
      <c r="D101" s="217"/>
      <c r="E101" s="217"/>
      <c r="F101" s="213"/>
      <c r="G101" s="212"/>
      <c r="H101" s="212"/>
      <c r="I101" s="214"/>
      <c r="J101" s="148"/>
      <c r="K101" s="148"/>
      <c r="L101" s="215"/>
    </row>
    <row r="102" spans="2:12" x14ac:dyDescent="0.35">
      <c r="B102" s="210"/>
      <c r="C102" s="212"/>
      <c r="D102" s="218" t="s">
        <v>1337</v>
      </c>
      <c r="E102" s="217"/>
      <c r="F102" s="213"/>
      <c r="G102" s="212"/>
      <c r="H102" s="212"/>
      <c r="I102" s="214"/>
      <c r="J102" s="148"/>
      <c r="K102" s="148"/>
      <c r="L102" s="215"/>
    </row>
    <row r="103" spans="2:12" x14ac:dyDescent="0.35">
      <c r="B103" s="210"/>
      <c r="C103" s="212"/>
      <c r="D103" s="218" t="s">
        <v>1338</v>
      </c>
      <c r="E103" s="217"/>
      <c r="F103" s="213"/>
      <c r="G103" s="212"/>
      <c r="H103" s="212"/>
      <c r="I103" s="214"/>
      <c r="J103" s="148"/>
      <c r="K103" s="148"/>
      <c r="L103" s="215"/>
    </row>
    <row r="104" spans="2:12" x14ac:dyDescent="0.35">
      <c r="B104" s="210"/>
      <c r="C104" s="212"/>
      <c r="D104" s="218" t="s">
        <v>1339</v>
      </c>
      <c r="E104" s="217"/>
      <c r="F104" s="213"/>
      <c r="G104" s="212"/>
      <c r="H104" s="212"/>
      <c r="I104" s="212"/>
      <c r="J104" s="219"/>
      <c r="K104" s="219"/>
      <c r="L104" s="215"/>
    </row>
    <row r="105" spans="2:12" x14ac:dyDescent="0.35">
      <c r="B105" s="210"/>
      <c r="C105" s="220" t="s">
        <v>1340</v>
      </c>
      <c r="D105" s="217"/>
      <c r="E105" s="217"/>
      <c r="F105" s="213"/>
      <c r="G105" s="212"/>
      <c r="H105" s="212"/>
      <c r="I105" s="212"/>
      <c r="J105" s="219"/>
      <c r="K105" s="219"/>
      <c r="L105" s="215"/>
    </row>
    <row r="106" spans="2:12" x14ac:dyDescent="0.35">
      <c r="B106" s="210"/>
      <c r="C106" s="220" t="s">
        <v>1341</v>
      </c>
      <c r="D106" s="212"/>
      <c r="E106" s="212"/>
      <c r="F106" s="213"/>
      <c r="G106" s="212"/>
      <c r="H106" s="212"/>
      <c r="I106" s="212"/>
      <c r="J106" s="219"/>
      <c r="K106" s="219"/>
      <c r="L106" s="215"/>
    </row>
    <row r="107" spans="2:12" x14ac:dyDescent="0.35">
      <c r="B107" s="210"/>
      <c r="C107" s="212"/>
      <c r="D107" s="212"/>
      <c r="E107" s="212"/>
      <c r="F107" s="212"/>
      <c r="G107" s="212"/>
      <c r="H107" s="212"/>
      <c r="I107" s="212"/>
      <c r="J107" s="219"/>
      <c r="K107" s="219"/>
      <c r="L107" s="215"/>
    </row>
    <row r="108" spans="2:12" x14ac:dyDescent="0.35">
      <c r="B108" s="210" t="s">
        <v>1342</v>
      </c>
      <c r="C108" s="211" t="s">
        <v>1343</v>
      </c>
      <c r="D108" s="221"/>
      <c r="E108" s="222" t="s">
        <v>1136</v>
      </c>
      <c r="F108" s="212"/>
      <c r="G108" s="212"/>
      <c r="H108" s="212"/>
      <c r="I108" s="212"/>
      <c r="J108" s="219"/>
      <c r="K108" s="219"/>
      <c r="L108" s="215"/>
    </row>
    <row r="109" spans="2:12" x14ac:dyDescent="0.35">
      <c r="B109" s="174"/>
      <c r="C109" s="124"/>
      <c r="D109" s="124"/>
      <c r="E109" s="124"/>
      <c r="F109" s="124"/>
      <c r="G109" s="124"/>
      <c r="H109" s="124"/>
      <c r="I109" s="124"/>
      <c r="J109" s="124"/>
      <c r="K109" s="124"/>
      <c r="L109" s="125"/>
    </row>
    <row r="110" spans="2:12" x14ac:dyDescent="0.35">
      <c r="B110" s="174"/>
      <c r="C110" s="124"/>
      <c r="D110" s="124"/>
      <c r="E110" s="124"/>
      <c r="F110" s="124"/>
      <c r="G110" s="124"/>
      <c r="H110" s="124"/>
      <c r="I110" s="124"/>
      <c r="J110" s="124"/>
      <c r="K110" s="124"/>
      <c r="L110" s="125"/>
    </row>
    <row r="111" spans="2:12" ht="15" thickBot="1" x14ac:dyDescent="0.4">
      <c r="B111" s="174"/>
      <c r="C111" s="124"/>
      <c r="D111" s="124"/>
      <c r="E111" s="124"/>
      <c r="F111" s="124"/>
      <c r="G111" s="124"/>
      <c r="H111" s="124"/>
      <c r="I111" s="124"/>
      <c r="J111" s="124"/>
      <c r="K111" s="124"/>
      <c r="L111" s="125"/>
    </row>
    <row r="112" spans="2:12" x14ac:dyDescent="0.35">
      <c r="B112" s="223">
        <v>3</v>
      </c>
      <c r="C112" s="120" t="s">
        <v>1214</v>
      </c>
      <c r="D112" s="121"/>
      <c r="E112" s="121"/>
      <c r="F112" s="121"/>
      <c r="G112" s="121"/>
      <c r="H112" s="121"/>
      <c r="I112" s="121"/>
      <c r="J112" s="121"/>
      <c r="K112" s="121"/>
      <c r="L112" s="122"/>
    </row>
    <row r="113" spans="2:12" x14ac:dyDescent="0.35">
      <c r="B113" s="224"/>
      <c r="C113" s="176"/>
      <c r="D113" s="176"/>
      <c r="E113" s="176"/>
      <c r="F113" s="176"/>
      <c r="G113" s="176"/>
      <c r="H113" s="176"/>
      <c r="I113" s="176"/>
      <c r="J113" s="176"/>
      <c r="K113" s="176"/>
      <c r="L113" s="177"/>
    </row>
    <row r="114" spans="2:12" x14ac:dyDescent="0.35">
      <c r="B114" s="123"/>
      <c r="C114" s="124"/>
      <c r="D114" s="124"/>
      <c r="E114" s="124"/>
      <c r="F114" s="124"/>
      <c r="G114" s="124"/>
      <c r="H114" s="124"/>
      <c r="I114" s="124"/>
      <c r="J114" s="124"/>
      <c r="K114" s="124"/>
      <c r="L114" s="125"/>
    </row>
    <row r="115" spans="2:12" x14ac:dyDescent="0.35">
      <c r="B115" s="123" t="s">
        <v>1215</v>
      </c>
      <c r="C115" s="175" t="s">
        <v>1216</v>
      </c>
      <c r="D115" s="124"/>
      <c r="E115" s="124"/>
      <c r="F115" s="124"/>
      <c r="G115" s="124"/>
      <c r="H115" s="124"/>
      <c r="I115" s="124"/>
      <c r="J115" s="124"/>
      <c r="K115" s="124"/>
      <c r="L115" s="125"/>
    </row>
    <row r="116" spans="2:12" x14ac:dyDescent="0.35">
      <c r="B116" s="123"/>
      <c r="C116" s="124"/>
      <c r="D116" s="124"/>
      <c r="E116" s="124"/>
      <c r="F116" s="124"/>
      <c r="G116" s="124"/>
      <c r="H116" s="124"/>
      <c r="I116" s="124"/>
      <c r="J116" s="124"/>
      <c r="K116" s="124"/>
      <c r="L116" s="125"/>
    </row>
    <row r="117" spans="2:12" x14ac:dyDescent="0.35">
      <c r="B117" s="123"/>
      <c r="C117" s="148"/>
      <c r="D117" s="148"/>
      <c r="E117" s="225" t="s">
        <v>1217</v>
      </c>
      <c r="F117" s="226" t="s">
        <v>1218</v>
      </c>
      <c r="G117" s="124"/>
      <c r="H117" s="124"/>
      <c r="I117" s="124"/>
      <c r="J117" s="124"/>
      <c r="K117" s="124"/>
      <c r="L117" s="125"/>
    </row>
    <row r="118" spans="2:12" x14ac:dyDescent="0.35">
      <c r="B118" s="123"/>
      <c r="C118" s="800" t="s">
        <v>1219</v>
      </c>
      <c r="D118" s="801"/>
      <c r="E118" s="227">
        <v>7.1289999999999996</v>
      </c>
      <c r="F118" s="227">
        <v>7.36</v>
      </c>
      <c r="G118" s="124"/>
      <c r="H118" s="124"/>
      <c r="I118" s="124"/>
      <c r="J118" s="124"/>
      <c r="K118" s="124"/>
      <c r="L118" s="125"/>
    </row>
    <row r="119" spans="2:12" x14ac:dyDescent="0.35">
      <c r="B119" s="123"/>
      <c r="C119" s="800" t="s">
        <v>397</v>
      </c>
      <c r="D119" s="801"/>
      <c r="E119" s="811">
        <v>6.6345999999999998</v>
      </c>
      <c r="F119" s="811">
        <v>8.0676000000000005</v>
      </c>
      <c r="G119" s="124"/>
      <c r="H119" s="124"/>
      <c r="I119" s="124"/>
      <c r="J119" s="124"/>
      <c r="K119" s="124"/>
      <c r="L119" s="125"/>
    </row>
    <row r="120" spans="2:12" x14ac:dyDescent="0.35">
      <c r="B120" s="123"/>
      <c r="C120" s="800" t="s">
        <v>399</v>
      </c>
      <c r="D120" s="801"/>
      <c r="E120" s="812"/>
      <c r="F120" s="812"/>
      <c r="G120" s="124"/>
      <c r="H120" s="124"/>
      <c r="I120" s="124"/>
      <c r="J120" s="124"/>
      <c r="K120" s="124"/>
      <c r="L120" s="125"/>
    </row>
    <row r="121" spans="2:12" x14ac:dyDescent="0.35">
      <c r="B121" s="123"/>
      <c r="C121" s="800" t="s">
        <v>1198</v>
      </c>
      <c r="D121" s="801"/>
      <c r="E121" s="227">
        <v>0.74780000000000002</v>
      </c>
      <c r="F121" s="227">
        <v>0.74780000000000002</v>
      </c>
      <c r="G121" s="124"/>
      <c r="H121" s="124"/>
      <c r="I121" s="124"/>
      <c r="J121" s="124"/>
      <c r="K121" s="124"/>
      <c r="L121" s="125"/>
    </row>
    <row r="122" spans="2:12" x14ac:dyDescent="0.35">
      <c r="B122" s="123"/>
      <c r="C122" s="813" t="s">
        <v>1220</v>
      </c>
      <c r="D122" s="813"/>
      <c r="E122" s="228">
        <v>6.4294000000000002</v>
      </c>
      <c r="F122" s="228">
        <v>7.0829000000000004</v>
      </c>
      <c r="G122" s="124"/>
      <c r="H122" s="124"/>
      <c r="I122" s="124"/>
      <c r="J122" s="124"/>
      <c r="K122" s="124"/>
      <c r="L122" s="125"/>
    </row>
    <row r="123" spans="2:12" x14ac:dyDescent="0.35">
      <c r="B123" s="123"/>
      <c r="C123" s="148"/>
      <c r="D123" s="176"/>
      <c r="E123" s="148"/>
      <c r="F123" s="148"/>
      <c r="G123" s="124"/>
      <c r="H123" s="124"/>
      <c r="I123" s="124"/>
      <c r="J123" s="124"/>
      <c r="K123" s="124"/>
      <c r="L123" s="125"/>
    </row>
    <row r="124" spans="2:12" x14ac:dyDescent="0.35">
      <c r="B124" s="123"/>
      <c r="C124" s="813" t="s">
        <v>1221</v>
      </c>
      <c r="D124" s="813"/>
      <c r="E124" s="228">
        <v>5.9120999999999997</v>
      </c>
      <c r="F124" s="229">
        <f>E124</f>
        <v>5.9120999999999997</v>
      </c>
      <c r="G124" s="124"/>
      <c r="H124" s="124"/>
      <c r="I124" s="124"/>
      <c r="J124" s="124"/>
      <c r="K124" s="124"/>
      <c r="L124" s="125"/>
    </row>
    <row r="125" spans="2:12" x14ac:dyDescent="0.35">
      <c r="B125" s="123"/>
      <c r="C125" s="124"/>
      <c r="D125" s="124"/>
      <c r="E125" s="230"/>
      <c r="F125" s="230"/>
      <c r="G125" s="124"/>
      <c r="H125" s="124"/>
      <c r="I125" s="124"/>
      <c r="J125" s="124"/>
      <c r="K125" s="124"/>
      <c r="L125" s="125"/>
    </row>
    <row r="126" spans="2:12" x14ac:dyDescent="0.35">
      <c r="B126" s="123"/>
      <c r="C126" s="813" t="s">
        <v>1344</v>
      </c>
      <c r="D126" s="813"/>
      <c r="E126" s="228">
        <v>6.19</v>
      </c>
      <c r="F126" s="228">
        <f>E126</f>
        <v>6.19</v>
      </c>
      <c r="G126" s="124"/>
      <c r="H126" s="124"/>
      <c r="I126" s="124"/>
      <c r="J126" s="124"/>
      <c r="K126" s="124"/>
      <c r="L126" s="125"/>
    </row>
    <row r="127" spans="2:12" x14ac:dyDescent="0.35">
      <c r="B127" s="123"/>
      <c r="C127" s="124"/>
      <c r="D127" s="124"/>
      <c r="E127" s="124"/>
      <c r="F127" s="124"/>
      <c r="G127" s="124"/>
      <c r="H127" s="124"/>
      <c r="I127" s="124"/>
      <c r="J127" s="124"/>
      <c r="K127" s="124"/>
      <c r="L127" s="125"/>
    </row>
    <row r="128" spans="2:12" x14ac:dyDescent="0.35">
      <c r="B128" s="123" t="s">
        <v>1222</v>
      </c>
      <c r="C128" s="175" t="s">
        <v>1661</v>
      </c>
      <c r="D128" s="124"/>
      <c r="E128" s="124"/>
      <c r="F128" s="124"/>
      <c r="G128" s="124"/>
      <c r="H128" s="124"/>
      <c r="I128" s="124"/>
      <c r="J128" s="124"/>
      <c r="K128" s="124"/>
      <c r="L128" s="125"/>
    </row>
    <row r="129" spans="2:13" x14ac:dyDescent="0.35">
      <c r="B129" s="123"/>
      <c r="C129" s="124"/>
      <c r="D129" s="124"/>
      <c r="E129" s="124"/>
      <c r="F129" s="124"/>
      <c r="G129" s="124"/>
      <c r="H129" s="124"/>
      <c r="I129" s="124"/>
      <c r="J129" s="124"/>
      <c r="K129" s="124"/>
      <c r="L129" s="125"/>
    </row>
    <row r="130" spans="2:13" x14ac:dyDescent="0.35">
      <c r="B130" s="123"/>
      <c r="C130" s="124"/>
      <c r="D130" s="124"/>
      <c r="E130" s="231" t="s">
        <v>1223</v>
      </c>
      <c r="F130" s="180" t="s">
        <v>103</v>
      </c>
      <c r="G130" s="180" t="s">
        <v>105</v>
      </c>
      <c r="H130" s="231" t="s">
        <v>107</v>
      </c>
      <c r="I130" s="180" t="s">
        <v>109</v>
      </c>
      <c r="J130" s="180" t="s">
        <v>111</v>
      </c>
      <c r="K130" s="180" t="s">
        <v>113</v>
      </c>
      <c r="L130" s="125"/>
    </row>
    <row r="131" spans="2:13" x14ac:dyDescent="0.35">
      <c r="B131" s="123"/>
      <c r="C131" s="800" t="s">
        <v>1219</v>
      </c>
      <c r="D131" s="801"/>
      <c r="E131" s="232">
        <v>4433.2867598382709</v>
      </c>
      <c r="F131" s="232">
        <v>3591.1660688876154</v>
      </c>
      <c r="G131" s="232">
        <v>2423.7543116393531</v>
      </c>
      <c r="H131" s="232">
        <v>2270.6736625508393</v>
      </c>
      <c r="I131" s="232">
        <v>2084.5559059188281</v>
      </c>
      <c r="J131" s="232">
        <v>9386.2351395749611</v>
      </c>
      <c r="K131" s="232">
        <v>8749.095127356275</v>
      </c>
      <c r="L131" s="233"/>
    </row>
    <row r="132" spans="2:13" x14ac:dyDescent="0.35">
      <c r="B132" s="123"/>
      <c r="C132" s="800" t="s">
        <v>397</v>
      </c>
      <c r="D132" s="801"/>
      <c r="E132" s="814">
        <v>2206.2447887602757</v>
      </c>
      <c r="F132" s="814">
        <v>2149.7434668435021</v>
      </c>
      <c r="G132" s="814">
        <v>2059.0066033018074</v>
      </c>
      <c r="H132" s="814">
        <v>1687.0655982080718</v>
      </c>
      <c r="I132" s="814">
        <v>1755.1880332432172</v>
      </c>
      <c r="J132" s="814">
        <v>6053.6876684022855</v>
      </c>
      <c r="K132" s="814">
        <v>4985.9438412408399</v>
      </c>
      <c r="L132" s="233"/>
    </row>
    <row r="133" spans="2:13" x14ac:dyDescent="0.35">
      <c r="B133" s="123"/>
      <c r="C133" s="800" t="s">
        <v>399</v>
      </c>
      <c r="D133" s="801"/>
      <c r="E133" s="815"/>
      <c r="F133" s="815"/>
      <c r="G133" s="815"/>
      <c r="H133" s="815"/>
      <c r="I133" s="815"/>
      <c r="J133" s="815"/>
      <c r="K133" s="815"/>
      <c r="L133" s="233"/>
    </row>
    <row r="134" spans="2:13" x14ac:dyDescent="0.35">
      <c r="B134" s="123"/>
      <c r="C134" s="800" t="s">
        <v>1198</v>
      </c>
      <c r="D134" s="801"/>
      <c r="E134" s="232">
        <v>4780</v>
      </c>
      <c r="F134" s="185"/>
      <c r="G134" s="185"/>
      <c r="H134" s="185"/>
      <c r="I134" s="185"/>
      <c r="J134" s="185"/>
      <c r="K134" s="185"/>
      <c r="L134" s="233"/>
    </row>
    <row r="135" spans="2:13" x14ac:dyDescent="0.35">
      <c r="B135" s="123"/>
      <c r="C135" s="234"/>
      <c r="D135" s="235" t="s">
        <v>1224</v>
      </c>
      <c r="E135" s="236">
        <f>E131+E132+E134</f>
        <v>11419.531548598547</v>
      </c>
      <c r="F135" s="236">
        <f t="shared" ref="F135:K135" si="0">F131+F132+F134</f>
        <v>5740.909535731118</v>
      </c>
      <c r="G135" s="236">
        <f t="shared" si="0"/>
        <v>4482.7609149411601</v>
      </c>
      <c r="H135" s="236">
        <f t="shared" si="0"/>
        <v>3957.7392607589109</v>
      </c>
      <c r="I135" s="236">
        <f t="shared" si="0"/>
        <v>3839.7439391620455</v>
      </c>
      <c r="J135" s="236">
        <f t="shared" si="0"/>
        <v>15439.922807977247</v>
      </c>
      <c r="K135" s="236">
        <f t="shared" si="0"/>
        <v>13735.038968597115</v>
      </c>
      <c r="L135" s="233"/>
    </row>
    <row r="136" spans="2:13" x14ac:dyDescent="0.35">
      <c r="B136" s="123"/>
      <c r="C136" s="148"/>
      <c r="D136" s="126"/>
      <c r="E136" s="230"/>
      <c r="F136" s="230"/>
      <c r="G136" s="230"/>
      <c r="H136" s="230"/>
      <c r="I136" s="230"/>
      <c r="J136" s="230"/>
      <c r="K136" s="230"/>
      <c r="L136" s="125"/>
      <c r="M136" s="237"/>
    </row>
    <row r="137" spans="2:13" x14ac:dyDescent="0.35">
      <c r="B137" s="123"/>
      <c r="C137" s="234"/>
      <c r="D137" s="235" t="s">
        <v>1225</v>
      </c>
      <c r="E137" s="236">
        <v>5601.8668189999999</v>
      </c>
      <c r="F137" s="236">
        <v>9592.5976019999998</v>
      </c>
      <c r="G137" s="236">
        <v>3178.5486719999999</v>
      </c>
      <c r="H137" s="236">
        <v>7206.9066949999997</v>
      </c>
      <c r="I137" s="236">
        <v>4377.6525119999997</v>
      </c>
      <c r="J137" s="236">
        <v>11783.531842</v>
      </c>
      <c r="K137" s="236">
        <v>6821.7385990000002</v>
      </c>
      <c r="L137" s="233"/>
    </row>
    <row r="138" spans="2:13" x14ac:dyDescent="0.35">
      <c r="B138" s="123"/>
      <c r="C138" s="124"/>
      <c r="D138" s="124"/>
      <c r="E138" s="124"/>
      <c r="F138" s="124"/>
      <c r="G138" s="124"/>
      <c r="H138" s="124"/>
      <c r="I138" s="188"/>
      <c r="J138" s="124"/>
      <c r="K138" s="124"/>
      <c r="L138" s="125"/>
    </row>
    <row r="139" spans="2:13" x14ac:dyDescent="0.35">
      <c r="B139" s="123"/>
      <c r="C139" s="124"/>
      <c r="D139" s="124"/>
      <c r="E139" s="124"/>
      <c r="F139" s="124"/>
      <c r="G139" s="124"/>
      <c r="H139" s="124"/>
      <c r="I139" s="124"/>
      <c r="J139" s="124"/>
      <c r="K139" s="124"/>
      <c r="L139" s="125"/>
    </row>
    <row r="140" spans="2:13" x14ac:dyDescent="0.35">
      <c r="B140" s="123" t="s">
        <v>1226</v>
      </c>
      <c r="C140" s="175" t="s">
        <v>1662</v>
      </c>
      <c r="D140" s="124"/>
      <c r="E140" s="124"/>
      <c r="F140" s="124"/>
      <c r="G140" s="124"/>
      <c r="H140" s="124"/>
      <c r="I140" s="124"/>
      <c r="J140" s="124"/>
      <c r="K140" s="124"/>
      <c r="L140" s="125"/>
    </row>
    <row r="141" spans="2:13" x14ac:dyDescent="0.35">
      <c r="B141" s="123"/>
      <c r="C141" s="124"/>
      <c r="D141" s="124"/>
      <c r="E141" s="124"/>
      <c r="F141" s="124"/>
      <c r="G141" s="124"/>
      <c r="H141" s="124"/>
      <c r="I141" s="124"/>
      <c r="J141" s="124"/>
      <c r="K141" s="124"/>
      <c r="L141" s="125"/>
    </row>
    <row r="142" spans="2:13" x14ac:dyDescent="0.35">
      <c r="B142" s="123"/>
      <c r="C142" s="124"/>
      <c r="D142" s="124"/>
      <c r="E142" s="180" t="s">
        <v>101</v>
      </c>
      <c r="F142" s="180" t="s">
        <v>103</v>
      </c>
      <c r="G142" s="180" t="s">
        <v>105</v>
      </c>
      <c r="H142" s="231" t="s">
        <v>107</v>
      </c>
      <c r="I142" s="180" t="s">
        <v>109</v>
      </c>
      <c r="J142" s="180" t="s">
        <v>111</v>
      </c>
      <c r="K142" s="180" t="s">
        <v>113</v>
      </c>
      <c r="L142" s="125"/>
    </row>
    <row r="143" spans="2:13" x14ac:dyDescent="0.35">
      <c r="B143" s="123"/>
      <c r="C143" s="800" t="s">
        <v>1219</v>
      </c>
      <c r="D143" s="801"/>
      <c r="E143" s="232">
        <v>4305.8607267738707</v>
      </c>
      <c r="F143" s="232">
        <v>3480.1321072859091</v>
      </c>
      <c r="G143" s="232">
        <v>2333.8630516235994</v>
      </c>
      <c r="H143" s="232">
        <v>2200.72531516047</v>
      </c>
      <c r="I143" s="232">
        <v>2033.5402969120926</v>
      </c>
      <c r="J143" s="232">
        <v>9368.2329417732999</v>
      </c>
      <c r="K143" s="232">
        <v>9216.4125362369014</v>
      </c>
      <c r="L143" s="233"/>
      <c r="M143" s="238"/>
    </row>
    <row r="144" spans="2:13" x14ac:dyDescent="0.35">
      <c r="B144" s="123"/>
      <c r="C144" s="800" t="s">
        <v>397</v>
      </c>
      <c r="D144" s="801"/>
      <c r="E144" s="814">
        <v>1507.1669295751185</v>
      </c>
      <c r="F144" s="814">
        <v>1593.9211580706162</v>
      </c>
      <c r="G144" s="814">
        <v>1636.3721135368035</v>
      </c>
      <c r="H144" s="814">
        <v>1376.4354739157006</v>
      </c>
      <c r="I144" s="814">
        <v>1542.793291706251</v>
      </c>
      <c r="J144" s="814">
        <v>6068.6823979358505</v>
      </c>
      <c r="K144" s="814">
        <v>7171.5086352596545</v>
      </c>
      <c r="L144" s="233"/>
      <c r="M144" s="533"/>
    </row>
    <row r="145" spans="2:12" x14ac:dyDescent="0.35">
      <c r="B145" s="123"/>
      <c r="C145" s="800" t="s">
        <v>399</v>
      </c>
      <c r="D145" s="801"/>
      <c r="E145" s="815">
        <v>7071</v>
      </c>
      <c r="F145" s="815"/>
      <c r="G145" s="815"/>
      <c r="H145" s="815"/>
      <c r="I145" s="815"/>
      <c r="J145" s="815"/>
      <c r="K145" s="815"/>
      <c r="L145" s="233"/>
    </row>
    <row r="146" spans="2:12" x14ac:dyDescent="0.35">
      <c r="B146" s="123"/>
      <c r="C146" s="800" t="s">
        <v>1198</v>
      </c>
      <c r="D146" s="801"/>
      <c r="E146" s="232">
        <v>4780</v>
      </c>
      <c r="F146" s="232"/>
      <c r="G146" s="232"/>
      <c r="H146" s="232"/>
      <c r="I146" s="232"/>
      <c r="J146" s="232"/>
      <c r="K146" s="232"/>
      <c r="L146" s="233"/>
    </row>
    <row r="147" spans="2:12" x14ac:dyDescent="0.35">
      <c r="B147" s="123"/>
      <c r="C147" s="234"/>
      <c r="D147" s="235" t="s">
        <v>1227</v>
      </c>
      <c r="E147" s="236">
        <f>E143+E144+E146</f>
        <v>10593.02765634899</v>
      </c>
      <c r="F147" s="236">
        <f t="shared" ref="F147:K147" si="1">F143+F144+F146</f>
        <v>5074.0532653565251</v>
      </c>
      <c r="G147" s="236">
        <f t="shared" si="1"/>
        <v>3970.2351651604031</v>
      </c>
      <c r="H147" s="236">
        <f t="shared" si="1"/>
        <v>3577.1607890761707</v>
      </c>
      <c r="I147" s="236">
        <f t="shared" si="1"/>
        <v>3576.3335886183436</v>
      </c>
      <c r="J147" s="236">
        <f t="shared" si="1"/>
        <v>15436.91533970915</v>
      </c>
      <c r="K147" s="236">
        <f t="shared" si="1"/>
        <v>16387.921171496557</v>
      </c>
      <c r="L147" s="233"/>
    </row>
    <row r="148" spans="2:12" x14ac:dyDescent="0.35">
      <c r="B148" s="123"/>
      <c r="C148" s="148"/>
      <c r="D148" s="126"/>
      <c r="E148" s="239"/>
      <c r="F148" s="239"/>
      <c r="G148" s="239"/>
      <c r="H148" s="239"/>
      <c r="I148" s="239"/>
      <c r="J148" s="239"/>
      <c r="K148" s="239"/>
      <c r="L148" s="125"/>
    </row>
    <row r="149" spans="2:12" x14ac:dyDescent="0.35">
      <c r="B149" s="123"/>
      <c r="C149" s="240"/>
      <c r="D149" s="235" t="s">
        <v>1228</v>
      </c>
      <c r="E149" s="236">
        <f>E137</f>
        <v>5601.8668189999999</v>
      </c>
      <c r="F149" s="236">
        <f>F137</f>
        <v>9592.5976019999998</v>
      </c>
      <c r="G149" s="236">
        <f t="shared" ref="G149:K149" si="2">G137</f>
        <v>3178.5486719999999</v>
      </c>
      <c r="H149" s="236">
        <f t="shared" si="2"/>
        <v>7206.9066949999997</v>
      </c>
      <c r="I149" s="236">
        <f t="shared" si="2"/>
        <v>4377.6525119999997</v>
      </c>
      <c r="J149" s="236">
        <f t="shared" si="2"/>
        <v>11783.531842</v>
      </c>
      <c r="K149" s="236">
        <f t="shared" si="2"/>
        <v>6821.7385990000002</v>
      </c>
      <c r="L149" s="233"/>
    </row>
    <row r="150" spans="2:12" x14ac:dyDescent="0.35">
      <c r="B150" s="123"/>
      <c r="C150" s="816" t="s">
        <v>1229</v>
      </c>
      <c r="D150" s="816"/>
      <c r="E150" s="232">
        <f>E149</f>
        <v>5601.8668189999999</v>
      </c>
      <c r="F150" s="232">
        <f t="shared" ref="F150:K150" si="3">F149</f>
        <v>9592.5976019999998</v>
      </c>
      <c r="G150" s="232">
        <f t="shared" si="3"/>
        <v>3178.5486719999999</v>
      </c>
      <c r="H150" s="232">
        <f t="shared" si="3"/>
        <v>7206.9066949999997</v>
      </c>
      <c r="I150" s="232">
        <f t="shared" si="3"/>
        <v>4377.6525119999997</v>
      </c>
      <c r="J150" s="232">
        <f>J149-J151</f>
        <v>11033.531842</v>
      </c>
      <c r="K150" s="232">
        <f t="shared" si="3"/>
        <v>6821.7385990000002</v>
      </c>
      <c r="L150" s="125"/>
    </row>
    <row r="151" spans="2:12" x14ac:dyDescent="0.35">
      <c r="B151" s="123"/>
      <c r="C151" s="816" t="s">
        <v>1230</v>
      </c>
      <c r="D151" s="816"/>
      <c r="E151" s="185"/>
      <c r="F151" s="185"/>
      <c r="G151" s="185"/>
      <c r="H151" s="185"/>
      <c r="I151" s="185"/>
      <c r="J151" s="185">
        <v>750</v>
      </c>
      <c r="K151" s="185"/>
      <c r="L151" s="125"/>
    </row>
    <row r="152" spans="2:12" x14ac:dyDescent="0.35">
      <c r="B152" s="123"/>
      <c r="C152" s="124"/>
      <c r="D152" s="124"/>
      <c r="E152" s="124"/>
      <c r="F152" s="124"/>
      <c r="G152" s="124"/>
      <c r="H152" s="124"/>
      <c r="I152" s="124"/>
      <c r="J152" s="124"/>
      <c r="K152" s="124"/>
      <c r="L152" s="125"/>
    </row>
    <row r="153" spans="2:12" x14ac:dyDescent="0.35">
      <c r="B153" s="123"/>
      <c r="C153" s="124"/>
      <c r="D153" s="124"/>
      <c r="E153" s="124"/>
      <c r="F153" s="124"/>
      <c r="G153" s="124"/>
      <c r="H153" s="124"/>
      <c r="I153" s="124"/>
      <c r="J153" s="124"/>
      <c r="K153" s="124"/>
      <c r="L153" s="125"/>
    </row>
    <row r="154" spans="2:12" x14ac:dyDescent="0.35">
      <c r="B154" s="123" t="s">
        <v>1231</v>
      </c>
      <c r="C154" s="175" t="s">
        <v>1232</v>
      </c>
      <c r="D154" s="124"/>
      <c r="E154" s="188"/>
      <c r="F154" s="124"/>
      <c r="G154" s="124"/>
      <c r="H154" s="124"/>
      <c r="I154" s="188"/>
      <c r="J154" s="188"/>
      <c r="K154" s="188"/>
      <c r="L154" s="125"/>
    </row>
    <row r="155" spans="2:12" x14ac:dyDescent="0.35">
      <c r="B155" s="123"/>
      <c r="C155" s="124"/>
      <c r="D155" s="124"/>
      <c r="E155" s="124"/>
      <c r="F155" s="124"/>
      <c r="G155" s="124"/>
      <c r="H155" s="124"/>
      <c r="I155" s="124"/>
      <c r="J155" s="124"/>
      <c r="K155" s="124"/>
      <c r="L155" s="125"/>
    </row>
    <row r="156" spans="2:12" x14ac:dyDescent="0.35">
      <c r="B156" s="123"/>
      <c r="C156" s="241" t="s">
        <v>1234</v>
      </c>
      <c r="D156" s="817"/>
      <c r="E156" s="818"/>
      <c r="F156" s="818"/>
      <c r="G156" s="818"/>
      <c r="H156" s="818"/>
      <c r="I156" s="818"/>
      <c r="J156" s="818"/>
      <c r="K156" s="818"/>
      <c r="L156" s="125"/>
    </row>
    <row r="157" spans="2:12" ht="243.75" customHeight="1" x14ac:dyDescent="0.35">
      <c r="B157" s="123"/>
      <c r="C157" s="242"/>
      <c r="D157" s="819" t="s">
        <v>1345</v>
      </c>
      <c r="E157" s="820"/>
      <c r="F157" s="820"/>
      <c r="G157" s="820"/>
      <c r="H157" s="820"/>
      <c r="I157" s="821"/>
      <c r="J157" s="821"/>
      <c r="K157" s="821"/>
      <c r="L157" s="125"/>
    </row>
    <row r="158" spans="2:12" x14ac:dyDescent="0.35">
      <c r="B158" s="123"/>
      <c r="C158" s="243"/>
      <c r="D158" s="244"/>
      <c r="E158" s="245"/>
      <c r="F158" s="148"/>
      <c r="G158" s="148"/>
      <c r="H158" s="148"/>
      <c r="I158" s="124"/>
      <c r="J158" s="124"/>
      <c r="K158" s="246"/>
      <c r="L158" s="125"/>
    </row>
    <row r="159" spans="2:12" x14ac:dyDescent="0.35">
      <c r="B159" s="123"/>
      <c r="C159" s="247"/>
      <c r="D159" s="248" t="s">
        <v>601</v>
      </c>
      <c r="E159" s="248" t="s">
        <v>1233</v>
      </c>
      <c r="F159" s="124"/>
      <c r="G159" s="124"/>
      <c r="H159" s="148"/>
      <c r="I159" s="148"/>
      <c r="J159" s="176"/>
      <c r="K159" s="246"/>
      <c r="L159" s="125"/>
    </row>
    <row r="160" spans="2:12" x14ac:dyDescent="0.35">
      <c r="B160" s="123"/>
      <c r="C160" s="249" t="s">
        <v>1346</v>
      </c>
      <c r="D160" s="250">
        <v>53842</v>
      </c>
      <c r="E160" s="251">
        <v>4.5</v>
      </c>
      <c r="F160" s="124"/>
      <c r="G160" s="124"/>
      <c r="H160" s="148"/>
      <c r="I160" s="148"/>
      <c r="J160" s="124"/>
      <c r="K160" s="246"/>
      <c r="L160" s="125"/>
    </row>
    <row r="161" spans="2:12" x14ac:dyDescent="0.35">
      <c r="B161" s="123"/>
      <c r="C161" s="249" t="s">
        <v>1347</v>
      </c>
      <c r="D161" s="250">
        <v>3893</v>
      </c>
      <c r="E161" s="254">
        <v>5.0999999999999996</v>
      </c>
      <c r="F161" s="124"/>
      <c r="G161" s="124"/>
      <c r="H161" s="148"/>
      <c r="I161" s="124"/>
      <c r="J161" s="124"/>
      <c r="K161" s="246"/>
      <c r="L161" s="125"/>
    </row>
    <row r="162" spans="2:12" x14ac:dyDescent="0.35">
      <c r="B162" s="123"/>
      <c r="C162" s="241" t="s">
        <v>1237</v>
      </c>
      <c r="D162" s="822"/>
      <c r="E162" s="818"/>
      <c r="F162" s="823"/>
      <c r="G162" s="823"/>
      <c r="H162" s="823"/>
      <c r="I162" s="823"/>
      <c r="J162" s="823"/>
      <c r="K162" s="823"/>
      <c r="L162" s="125"/>
    </row>
    <row r="163" spans="2:12" ht="66" customHeight="1" x14ac:dyDescent="0.35">
      <c r="B163" s="123"/>
      <c r="C163" s="242"/>
      <c r="D163" s="824" t="s">
        <v>1348</v>
      </c>
      <c r="E163" s="825"/>
      <c r="F163" s="825"/>
      <c r="G163" s="825"/>
      <c r="H163" s="825"/>
      <c r="I163" s="825"/>
      <c r="J163" s="825"/>
      <c r="K163" s="826"/>
      <c r="L163" s="125"/>
    </row>
    <row r="164" spans="2:12" x14ac:dyDescent="0.35">
      <c r="B164" s="123"/>
      <c r="C164" s="243"/>
      <c r="D164" s="252"/>
      <c r="E164" s="146"/>
      <c r="F164" s="124"/>
      <c r="G164" s="124"/>
      <c r="H164" s="124"/>
      <c r="I164" s="124"/>
      <c r="J164" s="124"/>
      <c r="K164" s="246"/>
      <c r="L164" s="125"/>
    </row>
    <row r="165" spans="2:12" x14ac:dyDescent="0.35">
      <c r="B165" s="123"/>
      <c r="C165" s="247"/>
      <c r="D165" s="248" t="s">
        <v>601</v>
      </c>
      <c r="E165" s="248" t="s">
        <v>1233</v>
      </c>
      <c r="F165" s="253"/>
      <c r="G165" s="124"/>
      <c r="H165" s="124"/>
      <c r="I165" s="124"/>
      <c r="J165" s="124"/>
      <c r="K165" s="246"/>
      <c r="L165" s="125"/>
    </row>
    <row r="166" spans="2:12" x14ac:dyDescent="0.35">
      <c r="B166" s="123"/>
      <c r="C166" s="249" t="s">
        <v>1349</v>
      </c>
      <c r="D166" s="250">
        <v>3100</v>
      </c>
      <c r="E166" s="254">
        <v>5.3</v>
      </c>
      <c r="F166" s="253"/>
      <c r="G166" s="124"/>
      <c r="H166" s="124"/>
      <c r="I166" s="148"/>
      <c r="J166" s="124"/>
      <c r="K166" s="246"/>
      <c r="L166" s="125"/>
    </row>
    <row r="167" spans="2:12" x14ac:dyDescent="0.35">
      <c r="B167" s="123"/>
      <c r="C167" s="249" t="s">
        <v>1350</v>
      </c>
      <c r="D167" s="250">
        <v>1799</v>
      </c>
      <c r="E167" s="254">
        <v>3.7</v>
      </c>
      <c r="F167" s="252"/>
      <c r="G167" s="146"/>
      <c r="H167" s="245"/>
      <c r="I167" s="245"/>
      <c r="J167" s="146"/>
      <c r="K167" s="147"/>
      <c r="L167" s="125"/>
    </row>
    <row r="168" spans="2:12" x14ac:dyDescent="0.35">
      <c r="B168" s="123"/>
      <c r="C168" s="124"/>
      <c r="D168" s="124"/>
      <c r="E168" s="124"/>
      <c r="F168" s="124"/>
      <c r="G168" s="124"/>
      <c r="H168" s="124"/>
      <c r="I168" s="124"/>
      <c r="J168" s="124"/>
      <c r="K168" s="124"/>
      <c r="L168" s="125"/>
    </row>
    <row r="169" spans="2:12" x14ac:dyDescent="0.35">
      <c r="B169" s="123"/>
      <c r="C169" s="124"/>
      <c r="D169" s="124"/>
      <c r="E169" s="124"/>
      <c r="F169" s="124"/>
      <c r="G169" s="124"/>
      <c r="H169" s="124"/>
      <c r="I169" s="124"/>
      <c r="J169" s="124"/>
      <c r="K169" s="124"/>
      <c r="L169" s="125"/>
    </row>
    <row r="170" spans="2:12" x14ac:dyDescent="0.35">
      <c r="B170" s="123" t="s">
        <v>1238</v>
      </c>
      <c r="C170" s="175" t="s">
        <v>1351</v>
      </c>
      <c r="D170" s="124"/>
      <c r="E170" s="124"/>
      <c r="F170" s="124"/>
      <c r="G170" s="124"/>
      <c r="H170" s="124"/>
      <c r="I170" s="124"/>
      <c r="J170" s="124"/>
      <c r="K170" s="124"/>
      <c r="L170" s="125"/>
    </row>
    <row r="171" spans="2:12" x14ac:dyDescent="0.35">
      <c r="B171" s="123"/>
      <c r="C171" s="124"/>
      <c r="D171" s="124"/>
      <c r="E171" s="827" t="s">
        <v>1352</v>
      </c>
      <c r="F171" s="124"/>
      <c r="G171" s="148"/>
      <c r="H171" s="124"/>
      <c r="I171" s="124"/>
      <c r="J171" s="124"/>
      <c r="K171" s="124"/>
      <c r="L171" s="125"/>
    </row>
    <row r="172" spans="2:12" x14ac:dyDescent="0.35">
      <c r="B172" s="123"/>
      <c r="C172" s="124"/>
      <c r="D172" s="124"/>
      <c r="E172" s="828"/>
      <c r="F172" s="124"/>
      <c r="G172" s="124"/>
      <c r="H172" s="124"/>
      <c r="I172" s="124"/>
      <c r="J172" s="124"/>
      <c r="K172" s="124"/>
      <c r="L172" s="125"/>
    </row>
    <row r="173" spans="2:12" x14ac:dyDescent="0.35">
      <c r="B173" s="123"/>
      <c r="C173" s="800" t="s">
        <v>1353</v>
      </c>
      <c r="D173" s="801"/>
      <c r="E173" s="185"/>
      <c r="F173" s="124"/>
      <c r="G173" s="124"/>
      <c r="H173" s="124"/>
      <c r="I173" s="124"/>
      <c r="J173" s="124"/>
      <c r="K173" s="124"/>
      <c r="L173" s="125"/>
    </row>
    <row r="174" spans="2:12" x14ac:dyDescent="0.35">
      <c r="B174" s="123"/>
      <c r="C174" s="800" t="s">
        <v>1354</v>
      </c>
      <c r="D174" s="801"/>
      <c r="E174" s="185"/>
      <c r="F174" s="124"/>
      <c r="G174" s="124"/>
      <c r="H174" s="124"/>
      <c r="I174" s="124"/>
      <c r="J174" s="124"/>
      <c r="K174" s="124"/>
      <c r="L174" s="125"/>
    </row>
    <row r="175" spans="2:12" x14ac:dyDescent="0.35">
      <c r="B175" s="123"/>
      <c r="C175" s="800" t="s">
        <v>1355</v>
      </c>
      <c r="D175" s="801"/>
      <c r="E175" s="185">
        <v>22764.431</v>
      </c>
      <c r="F175" s="124"/>
      <c r="G175" s="124"/>
      <c r="H175" s="124"/>
      <c r="I175" s="124"/>
      <c r="J175" s="124"/>
      <c r="K175" s="124"/>
      <c r="L175" s="125"/>
    </row>
    <row r="176" spans="2:12" x14ac:dyDescent="0.35">
      <c r="B176" s="123"/>
      <c r="C176" s="800" t="s">
        <v>1356</v>
      </c>
      <c r="D176" s="801"/>
      <c r="E176" s="185"/>
      <c r="F176" s="124"/>
      <c r="G176" s="124"/>
      <c r="H176" s="124"/>
      <c r="I176" s="124"/>
      <c r="J176" s="124"/>
      <c r="K176" s="124"/>
      <c r="L176" s="125"/>
    </row>
    <row r="177" spans="2:12" x14ac:dyDescent="0.35">
      <c r="B177" s="123"/>
      <c r="C177" s="800" t="s">
        <v>1357</v>
      </c>
      <c r="D177" s="801"/>
      <c r="E177" s="185">
        <v>467</v>
      </c>
      <c r="F177" s="124"/>
      <c r="G177" s="124"/>
      <c r="H177" s="124"/>
      <c r="I177" s="124"/>
      <c r="J177" s="124"/>
      <c r="K177" s="124"/>
      <c r="L177" s="125"/>
    </row>
    <row r="178" spans="2:12" x14ac:dyDescent="0.35">
      <c r="B178" s="123"/>
      <c r="C178" s="831" t="s">
        <v>1198</v>
      </c>
      <c r="D178" s="160" t="s">
        <v>1358</v>
      </c>
      <c r="E178" s="185"/>
      <c r="F178" s="124"/>
      <c r="G178" s="124"/>
      <c r="H178" s="124"/>
      <c r="I178" s="124"/>
      <c r="J178" s="124"/>
      <c r="K178" s="124"/>
      <c r="L178" s="125"/>
    </row>
    <row r="179" spans="2:12" x14ac:dyDescent="0.35">
      <c r="B179" s="123"/>
      <c r="C179" s="832"/>
      <c r="D179" s="160" t="s">
        <v>85</v>
      </c>
      <c r="E179" s="185">
        <v>4312.9975511599996</v>
      </c>
      <c r="F179" s="124"/>
      <c r="G179" s="124"/>
      <c r="H179" s="124"/>
      <c r="I179" s="124"/>
      <c r="J179" s="124"/>
      <c r="K179" s="124"/>
      <c r="L179" s="125"/>
    </row>
    <row r="180" spans="2:12" x14ac:dyDescent="0.35">
      <c r="B180" s="123"/>
      <c r="C180" s="833" t="s">
        <v>1359</v>
      </c>
      <c r="D180" s="834"/>
      <c r="E180" s="190">
        <f>SUM(E173:E179)</f>
        <v>27544.428551159999</v>
      </c>
      <c r="F180" s="124"/>
      <c r="G180" s="124"/>
      <c r="H180" s="124"/>
      <c r="I180" s="124"/>
      <c r="J180" s="124"/>
      <c r="K180" s="124"/>
      <c r="L180" s="125"/>
    </row>
    <row r="181" spans="2:12" x14ac:dyDescent="0.35">
      <c r="B181" s="123"/>
      <c r="C181" s="829" t="s">
        <v>1360</v>
      </c>
      <c r="D181" s="830"/>
      <c r="E181" s="255">
        <f>E180/F89</f>
        <v>0.56584066153435431</v>
      </c>
      <c r="F181" s="124"/>
      <c r="G181" s="124"/>
      <c r="H181" s="124"/>
      <c r="I181" s="124"/>
      <c r="J181" s="124"/>
      <c r="K181" s="124"/>
      <c r="L181" s="125"/>
    </row>
    <row r="182" spans="2:12" x14ac:dyDescent="0.35">
      <c r="B182" s="123"/>
      <c r="C182" s="256"/>
      <c r="D182" s="126"/>
      <c r="E182" s="124"/>
      <c r="F182" s="124"/>
      <c r="G182" s="124"/>
      <c r="H182" s="124"/>
      <c r="I182" s="124"/>
      <c r="J182" s="124"/>
      <c r="K182" s="124"/>
      <c r="L182" s="125"/>
    </row>
    <row r="183" spans="2:12" x14ac:dyDescent="0.35">
      <c r="B183" s="123"/>
      <c r="C183" s="800" t="s">
        <v>1361</v>
      </c>
      <c r="D183" s="801"/>
      <c r="E183" s="257">
        <v>0</v>
      </c>
      <c r="F183" s="248" t="s">
        <v>1362</v>
      </c>
      <c r="G183" s="124"/>
      <c r="H183" s="148"/>
      <c r="I183" s="124"/>
      <c r="J183" s="124"/>
      <c r="K183" s="124"/>
      <c r="L183" s="125"/>
    </row>
    <row r="184" spans="2:12" x14ac:dyDescent="0.35">
      <c r="B184" s="123"/>
      <c r="C184" s="829" t="s">
        <v>1363</v>
      </c>
      <c r="D184" s="830"/>
      <c r="E184" s="258"/>
      <c r="F184" s="259"/>
      <c r="G184" s="124"/>
      <c r="H184" s="124"/>
      <c r="I184" s="124"/>
      <c r="J184" s="124"/>
      <c r="K184" s="124"/>
      <c r="L184" s="125"/>
    </row>
    <row r="185" spans="2:12" x14ac:dyDescent="0.35">
      <c r="B185" s="123"/>
      <c r="C185" s="256"/>
      <c r="D185" s="126"/>
      <c r="E185" s="124"/>
      <c r="F185" s="124"/>
      <c r="G185" s="124"/>
      <c r="H185" s="124"/>
      <c r="I185" s="124"/>
      <c r="J185" s="124"/>
      <c r="K185" s="124"/>
      <c r="L185" s="125"/>
    </row>
    <row r="186" spans="2:12" x14ac:dyDescent="0.35">
      <c r="B186" s="123"/>
      <c r="C186" s="124"/>
      <c r="D186" s="124"/>
      <c r="E186" s="124"/>
      <c r="F186" s="124"/>
      <c r="G186" s="124"/>
      <c r="H186" s="124"/>
      <c r="I186" s="124"/>
      <c r="J186" s="124"/>
      <c r="K186" s="124"/>
      <c r="L186" s="125"/>
    </row>
    <row r="187" spans="2:12" x14ac:dyDescent="0.35">
      <c r="B187" s="123" t="s">
        <v>1364</v>
      </c>
      <c r="C187" s="175" t="s">
        <v>1239</v>
      </c>
      <c r="D187" s="124"/>
      <c r="E187" s="124"/>
      <c r="F187" s="124"/>
      <c r="G187" s="124"/>
      <c r="H187" s="124"/>
      <c r="I187" s="124"/>
      <c r="J187" s="124"/>
      <c r="K187" s="124"/>
      <c r="L187" s="125"/>
    </row>
    <row r="188" spans="2:12" x14ac:dyDescent="0.35">
      <c r="B188" s="123"/>
      <c r="C188" s="124"/>
      <c r="D188" s="124"/>
      <c r="E188" s="124"/>
      <c r="F188" s="124"/>
      <c r="G188" s="124"/>
      <c r="H188" s="124"/>
      <c r="I188" s="124"/>
      <c r="J188" s="124"/>
      <c r="K188" s="124"/>
      <c r="L188" s="125"/>
    </row>
    <row r="189" spans="2:12" x14ac:dyDescent="0.35">
      <c r="B189" s="123"/>
      <c r="C189" s="124"/>
      <c r="D189" s="180" t="s">
        <v>1206</v>
      </c>
      <c r="E189" s="180" t="s">
        <v>1233</v>
      </c>
      <c r="F189" s="124"/>
      <c r="G189" s="124"/>
      <c r="H189" s="124"/>
      <c r="I189" s="124"/>
      <c r="J189" s="124"/>
      <c r="K189" s="124"/>
      <c r="L189" s="125"/>
    </row>
    <row r="190" spans="2:12" x14ac:dyDescent="0.35">
      <c r="B190" s="123"/>
      <c r="C190" s="196" t="s">
        <v>1240</v>
      </c>
      <c r="D190" s="185">
        <v>467</v>
      </c>
      <c r="E190" s="227">
        <v>0</v>
      </c>
      <c r="F190" s="124"/>
      <c r="G190" s="124"/>
      <c r="H190" s="124"/>
      <c r="I190" s="124"/>
      <c r="J190" s="124"/>
      <c r="K190" s="124"/>
      <c r="L190" s="125"/>
    </row>
    <row r="191" spans="2:12" x14ac:dyDescent="0.35">
      <c r="B191" s="123"/>
      <c r="C191" s="196" t="s">
        <v>1241</v>
      </c>
      <c r="D191" s="185">
        <v>4312.9975511599996</v>
      </c>
      <c r="E191" s="227">
        <v>0.74780000000000002</v>
      </c>
      <c r="F191" s="525"/>
      <c r="G191" s="124"/>
      <c r="H191" s="124"/>
      <c r="I191" s="124"/>
      <c r="J191" s="124"/>
      <c r="K191" s="124"/>
      <c r="L191" s="125"/>
    </row>
    <row r="192" spans="2:12" x14ac:dyDescent="0.35">
      <c r="B192" s="123"/>
      <c r="C192" s="196" t="s">
        <v>1242</v>
      </c>
      <c r="D192" s="185"/>
      <c r="E192" s="260"/>
      <c r="F192" s="124"/>
      <c r="G192" s="124"/>
      <c r="H192" s="124"/>
      <c r="I192" s="124"/>
      <c r="J192" s="124"/>
      <c r="K192" s="124"/>
      <c r="L192" s="125"/>
    </row>
    <row r="193" spans="2:12" x14ac:dyDescent="0.35">
      <c r="B193" s="123"/>
      <c r="C193" s="240" t="s">
        <v>87</v>
      </c>
      <c r="D193" s="190">
        <f>D191+D190</f>
        <v>4779.9975511599996</v>
      </c>
      <c r="E193" s="228">
        <f>E191</f>
        <v>0.74780000000000002</v>
      </c>
      <c r="F193" s="148"/>
      <c r="G193" s="124"/>
      <c r="H193" s="124"/>
      <c r="I193" s="124"/>
      <c r="J193" s="124"/>
      <c r="K193" s="124"/>
      <c r="L193" s="125"/>
    </row>
    <row r="194" spans="2:12" ht="15" thickBot="1" x14ac:dyDescent="0.4">
      <c r="B194" s="261"/>
      <c r="C194" s="262"/>
      <c r="D194" s="262"/>
      <c r="E194" s="262"/>
      <c r="F194" s="262"/>
      <c r="G194" s="262"/>
      <c r="H194" s="262"/>
      <c r="I194" s="262"/>
      <c r="J194" s="262"/>
      <c r="K194" s="262"/>
      <c r="L194" s="263"/>
    </row>
    <row r="232" spans="2:3" x14ac:dyDescent="0.35">
      <c r="B232" s="264"/>
      <c r="C232" s="265"/>
    </row>
  </sheetData>
  <mergeCells count="55">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H144:H145"/>
    <mergeCell ref="I144:I145"/>
    <mergeCell ref="C143:D143"/>
    <mergeCell ref="C144:D144"/>
    <mergeCell ref="E144:E145"/>
    <mergeCell ref="F144:F145"/>
    <mergeCell ref="G144:G145"/>
    <mergeCell ref="C126:D126"/>
    <mergeCell ref="C131:D131"/>
    <mergeCell ref="K132:K133"/>
    <mergeCell ref="C133:D133"/>
    <mergeCell ref="C134:D134"/>
    <mergeCell ref="J132:J133"/>
    <mergeCell ref="E132:E133"/>
    <mergeCell ref="F132:F133"/>
    <mergeCell ref="G132:G133"/>
    <mergeCell ref="H132:H133"/>
    <mergeCell ref="I132:I133"/>
    <mergeCell ref="F46:I46"/>
    <mergeCell ref="D4:F4"/>
    <mergeCell ref="F41:H41"/>
    <mergeCell ref="F42:H42"/>
    <mergeCell ref="C132:D132"/>
    <mergeCell ref="F47:I47"/>
    <mergeCell ref="C59:E59"/>
    <mergeCell ref="C77:D79"/>
    <mergeCell ref="C118:D118"/>
    <mergeCell ref="C119:D119"/>
    <mergeCell ref="E119:E120"/>
    <mergeCell ref="F119:F120"/>
    <mergeCell ref="C120:D120"/>
    <mergeCell ref="C121:D121"/>
    <mergeCell ref="C122:D122"/>
    <mergeCell ref="C124:D124"/>
  </mergeCells>
  <hyperlinks>
    <hyperlink ref="F13" r:id="rId1" xr:uid="{00000000-0004-0000-0700-000000000000}"/>
    <hyperlink ref="F43" r:id="rId2" display="https://foncier.fr/" xr:uid="{3D8C3D22-E777-4E3E-B354-8639A24D168C}"/>
    <hyperlink ref="F45" r:id="rId3" display="https://compare.coveredbondlabel.com/compare/table" xr:uid="{5EEAAE98-E7DE-48F8-ABE9-F2B40A481B3C}"/>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11</vt:i4>
      </vt:variant>
    </vt:vector>
  </HeadingPairs>
  <TitlesOfParts>
    <vt:vector size="28" baseType="lpstr">
      <vt:lpstr>Introduction</vt:lpstr>
      <vt:lpstr>A. HTT General</vt:lpstr>
      <vt:lpstr>B1. HTT Mortgage Assets</vt:lpstr>
      <vt:lpstr>B2. HTT Public Sector Assets</vt:lpstr>
      <vt:lpstr>B3.HTT Shipping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 Sustainable M data</vt:lpstr>
      <vt:lpstr>F2. Sustainable PS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GAULTIER Eric [CFF]</cp:lastModifiedBy>
  <cp:lastPrinted>2026-03-17T09:48:23Z</cp:lastPrinted>
  <dcterms:created xsi:type="dcterms:W3CDTF">2016-04-21T08:07:20Z</dcterms:created>
  <dcterms:modified xsi:type="dcterms:W3CDTF">2026-05-06T14:41:25Z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etDate">
    <vt:lpwstr>2023-01-06T13:28:28Z</vt:lpwstr>
  </property>
  <property fmtid="{D5CDD505-2E9C-101B-9397-08002B2CF9AE}" pid="4" name="MSIP_Label_48a19f0c-bea1-442e-a475-ed109d9ec508_Method">
    <vt:lpwstr>Standard</vt:lpwstr>
  </property>
  <property fmtid="{D5CDD505-2E9C-101B-9397-08002B2CF9AE}" pid="5" name="MSIP_Label_48a19f0c-bea1-442e-a475-ed109d9ec508_Name">
    <vt:lpwstr>48a19f0c-bea1-442e-a475-ed109d9ec508</vt:lpwstr>
  </property>
  <property fmtid="{D5CDD505-2E9C-101B-9397-08002B2CF9AE}" pid="6" name="MSIP_Label_48a19f0c-bea1-442e-a475-ed109d9ec508_SiteId">
    <vt:lpwstr>d5bb6d35-8a82-4329-b49a-5030bd6497ab</vt:lpwstr>
  </property>
  <property fmtid="{D5CDD505-2E9C-101B-9397-08002B2CF9AE}" pid="7" name="MSIP_Label_48a19f0c-bea1-442e-a475-ed109d9ec508_ContentBits">
    <vt:lpwstr>0</vt:lpwstr>
  </property>
</Properties>
</file>